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0" yWindow="65264" windowWidth="20214" windowHeight="11479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1,2'!$A$1:$Q$24</definedName>
    <definedName name="_xlnm.Print_Area" localSheetId="5">'CUADRO 1,3'!$A$1:$Q$27</definedName>
    <definedName name="_xlnm.Print_Area" localSheetId="6">'CUADRO 1,4'!$A$1:$Y$38</definedName>
    <definedName name="_xlnm.Print_Area" localSheetId="7">'CUADRO 1,5'!$A$3:$Y$48</definedName>
    <definedName name="_xlnm.Print_Area" localSheetId="9">'CUADRO 1,7'!$A$1:$Q$55</definedName>
    <definedName name="_xlnm.Print_Area" localSheetId="16">'CUADRO 1.10'!$A$1:$Z$67</definedName>
    <definedName name="_xlnm.Print_Area" localSheetId="17">'CUADRO 1.11'!$A$3:$Z$65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1.1A'!$A$1:$O$45</definedName>
    <definedName name="_xlnm.Print_Area" localSheetId="3">'CUADRO 1.1B'!$A$1:$O$45</definedName>
    <definedName name="_xlnm.Print_Area" localSheetId="8">'CUADRO 1.6'!$A$1:$R$61</definedName>
    <definedName name="_xlnm.Print_Area" localSheetId="10">'CUADRO 1.8'!$A$1:$Y$88</definedName>
    <definedName name="_xlnm.Print_Area" localSheetId="11">'CUADRO 1.8 B'!$A$3:$Y$47</definedName>
    <definedName name="_xlnm.Print_Area" localSheetId="12">'CUADRO 1.8 C'!$A$1:$Z$64</definedName>
    <definedName name="_xlnm.Print_Area" localSheetId="13">'CUADRO 1.9'!$A$1:$Y$60</definedName>
    <definedName name="_xlnm.Print_Area" localSheetId="14">'CUADRO 1.9 B'!$A$1:$Y$49</definedName>
    <definedName name="_xlnm.Print_Area" localSheetId="15">'CUADRO 1.9 C'!$A$1:$Z$74</definedName>
    <definedName name="_xlnm.Print_Area" localSheetId="0">'INDICE'!$A$1:$D$32</definedName>
    <definedName name="PAX_NACIONAL" localSheetId="5">'CUADRO 1,3'!$A$6:$N$24</definedName>
    <definedName name="PAX_NACIONAL" localSheetId="6">'CUADRO 1,4'!$A$6:$T$36</definedName>
    <definedName name="PAX_NACIONAL" localSheetId="7">'CUADRO 1,5'!$A$6:$T$46</definedName>
    <definedName name="PAX_NACIONAL" localSheetId="9">'CUADRO 1,7'!$A$6:$N$53</definedName>
    <definedName name="PAX_NACIONAL" localSheetId="16">'CUADRO 1.10'!$A$6:$U$63</definedName>
    <definedName name="PAX_NACIONAL" localSheetId="17">'CUADRO 1.11'!$A$6:$U$63</definedName>
    <definedName name="PAX_NACIONAL" localSheetId="18">'CUADRO 1.12'!$A$7:$U$21</definedName>
    <definedName name="PAX_NACIONAL" localSheetId="19">'CUADRO 1.13'!$A$6:$U$14</definedName>
    <definedName name="PAX_NACIONAL" localSheetId="8">'CUADRO 1.6'!$A$6:$N$59</definedName>
    <definedName name="PAX_NACIONAL" localSheetId="10">'CUADRO 1.8'!$A$6:$T$84</definedName>
    <definedName name="PAX_NACIONAL" localSheetId="11">'CUADRO 1.8 B'!$A$6:$T$44</definedName>
    <definedName name="PAX_NACIONAL" localSheetId="12">'CUADRO 1.8 C'!$A$6:$T$61</definedName>
    <definedName name="PAX_NACIONAL" localSheetId="13">'CUADRO 1.9'!$A$6:$T$56</definedName>
    <definedName name="PAX_NACIONAL" localSheetId="14">'CUADRO 1.9 B'!$A$6:$T$44</definedName>
    <definedName name="PAX_NACIONAL" localSheetId="15">'CUADRO 1.9 C'!$A$6:$T$69</definedName>
    <definedName name="PAX_NACIONAL">'CUADRO 1,2'!$A$6:$N$21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<sst xmlns="http://schemas.openxmlformats.org/spreadsheetml/2006/main" count="1603" uniqueCount="482">
  <si>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</si>
  <si>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</si>
  <si>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</si>
  <si>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</si>
  <si>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</si>
  <si>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</si>
  <si>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</si>
  <si>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</si>
  <si>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</si>
  <si>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</si>
  <si>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</si>
  <si>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</si>
  <si>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</si>
  <si>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</si>
  <si>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</si>
  <si>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</si>
  <si>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</si>
  <si>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</si>
  <si>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</si>
  <si>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</si>
  <si>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</si>
  <si>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</si>
  <si>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</si>
  <si>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</si>
  <si>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</si>
  <si>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</si>
  <si>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</si>
  <si>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</si>
  <si>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</si>
  <si>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</si>
  <si>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</si>
  <si>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</si>
  <si>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</si>
  <si>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</si>
  <si>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</si>
  <si>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</si>
  <si>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</si>
  <si>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</si>
  <si>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</si>
  <si>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</si>
  <si>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</si>
  <si>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</si>
  <si>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</si>
  <si>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</si>
  <si>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</si>
  <si>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</si>
  <si>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</si>
  <si>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</si>
  <si>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</si>
  <si>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</si>
  <si>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</si>
  <si>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</si>
  <si>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</si>
  <si>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</si>
  <si>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</si>
  <si>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</si>
  <si>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</si>
  <si>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</si>
  <si>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</si>
  <si>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</si>
  <si>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</si>
  <si>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</si>
  <si>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</si>
  <si>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</si>
  <si>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</si>
  <si>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</si>
  <si>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</si>
  <si>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</si>
  <si>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</si>
  <si>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</si>
  <si>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</si>
  <si>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</si>
  <si>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</si>
  <si>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</si>
  <si>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</si>
  <si>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</si>
  <si>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</si>
  <si>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</si>
  <si>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</si>
  <si>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</si>
  <si>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</si>
  <si>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</si>
  <si>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</si>
  <si>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</si>
  <si>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</si>
  <si>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</si>
  <si>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</si>
  <si>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</si>
  <si>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</si>
  <si>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</si>
  <si>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</si>
  <si>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</si>
  <si>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</si>
  <si>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</si>
  <si>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</si>
  <si>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</si>
  <si>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</si>
  <si>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</si>
  <si>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</si>
  <si>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</si>
  <si>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</si>
  <si>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</si>
  <si>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</si>
  <si>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</si>
  <si>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</si>
  <si>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</si>
  <si>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</si>
  <si>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</si>
  <si>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</si>
  <si>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</si>
  <si>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</si>
  <si>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</si>
  <si>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</si>
  <si>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</si>
  <si>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</si>
  <si>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</si>
  <si>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</si>
  <si>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</si>
  <si>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</si>
  <si>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</si>
  <si>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</si>
  <si>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</si>
  <si>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</si>
  <si>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</si>
  <si>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</si>
  <si>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</si>
  <si>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</si>
  <si>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</si>
  <si>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</si>
  <si>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</si>
  <si>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</si>
  <si>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</si>
  <si>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</si>
  <si>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</si>
  <si>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</si>
  <si>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</si>
  <si>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SANTIAGO CASTRO GOMEZ</t>
  </si>
  <si>
    <t>ADRIANA SANCLEMENTE ALZATE</t>
  </si>
  <si>
    <t>Jefe Oficina de Transporte Aéreo</t>
  </si>
  <si>
    <t>JORGE ALONSO QUINTANA CRISTANCHO</t>
  </si>
  <si>
    <t>Jefe Grupo de Estudios Sectoriales</t>
  </si>
  <si>
    <t>Director General Aeronáutica Civil</t>
  </si>
  <si>
    <t>JUAN CARLOS TORRES CAMARGO</t>
  </si>
  <si>
    <t>Ruta</t>
  </si>
  <si>
    <t>Información provisional.</t>
  </si>
  <si>
    <t>Información provisional.  **: Antes Aires</t>
  </si>
  <si>
    <t>Información provisional. *: Variación superior a 500%   **: Antes Aires.</t>
  </si>
  <si>
    <t>Información provisional. *: Variación superior a 500%   . **: Antes Aires.</t>
  </si>
  <si>
    <t>Carga en toneladas. Incluye el correo.</t>
  </si>
  <si>
    <t>Boletín Origen-Destino Diciembre 2013</t>
  </si>
  <si>
    <t>Ene- Dic 2012</t>
  </si>
  <si>
    <t>Ene- Dic 2013</t>
  </si>
  <si>
    <t>Dic 2013 - Dic 2012</t>
  </si>
  <si>
    <t>Ene - Dic 2013 / Ene - Dic 2012</t>
  </si>
  <si>
    <t>Diciembre 2013</t>
  </si>
  <si>
    <t>Diciembre 2012</t>
  </si>
  <si>
    <t>Enero - Diciembre 2013</t>
  </si>
  <si>
    <t>Enero - Diciembre 2012</t>
  </si>
  <si>
    <t>Avianca</t>
  </si>
  <si>
    <t>Lan Colombia</t>
  </si>
  <si>
    <t>Fast Colombia</t>
  </si>
  <si>
    <t>Copa Airlines Colombia</t>
  </si>
  <si>
    <t>Satena</t>
  </si>
  <si>
    <t>Easy Fly</t>
  </si>
  <si>
    <t>Aer. Antioquia</t>
  </si>
  <si>
    <t>Searca</t>
  </si>
  <si>
    <t>Taxcaldas</t>
  </si>
  <si>
    <t>Petroleum</t>
  </si>
  <si>
    <t>Helicol</t>
  </si>
  <si>
    <t>Sarpa</t>
  </si>
  <si>
    <t>Otras</t>
  </si>
  <si>
    <t>LAS</t>
  </si>
  <si>
    <t>Aerosucre</t>
  </si>
  <si>
    <t>Aer Caribe</t>
  </si>
  <si>
    <t>Selva</t>
  </si>
  <si>
    <t>Tampa</t>
  </si>
  <si>
    <t>Air Colombia</t>
  </si>
  <si>
    <t>Aliansa</t>
  </si>
  <si>
    <t>Linea A. Carguera de Col</t>
  </si>
  <si>
    <t>Sadelca</t>
  </si>
  <si>
    <t>American</t>
  </si>
  <si>
    <t>Aerogal</t>
  </si>
  <si>
    <t>Jetblue</t>
  </si>
  <si>
    <t>Taca</t>
  </si>
  <si>
    <t>Spirit Airlines</t>
  </si>
  <si>
    <t>Taca International Airlines S.A</t>
  </si>
  <si>
    <t>Lan Peru</t>
  </si>
  <si>
    <t>United Airlines</t>
  </si>
  <si>
    <t>Copa</t>
  </si>
  <si>
    <t>Iberia</t>
  </si>
  <si>
    <t>Lacsa</t>
  </si>
  <si>
    <t>Delta</t>
  </si>
  <si>
    <t>Air France</t>
  </si>
  <si>
    <t>Lufthansa</t>
  </si>
  <si>
    <t>Aeromexico</t>
  </si>
  <si>
    <t>Aerol. Argentinas</t>
  </si>
  <si>
    <t>Interjet</t>
  </si>
  <si>
    <t>Air Canada</t>
  </si>
  <si>
    <t>Conviasa</t>
  </si>
  <si>
    <t>Tame</t>
  </si>
  <si>
    <t>Insel Air</t>
  </si>
  <si>
    <t>Cubana</t>
  </si>
  <si>
    <t>Tiara Air</t>
  </si>
  <si>
    <t>Centurion</t>
  </si>
  <si>
    <t>Ups</t>
  </si>
  <si>
    <t>Sky Lease I.</t>
  </si>
  <si>
    <t>Martinair</t>
  </si>
  <si>
    <t>Airborne Express. Inc</t>
  </si>
  <si>
    <t>Florida West</t>
  </si>
  <si>
    <t>Vensecar C.A.</t>
  </si>
  <si>
    <t>Cargolux</t>
  </si>
  <si>
    <t>Absa</t>
  </si>
  <si>
    <t>Mas Air</t>
  </si>
  <si>
    <t>Fedex</t>
  </si>
  <si>
    <t>Southern Air Inc.</t>
  </si>
  <si>
    <t>Amerijet</t>
  </si>
  <si>
    <t>Otros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</si>
  <si>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</si>
  <si>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</si>
  <si>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</si>
  <si>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</si>
  <si>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</si>
  <si>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</si>
  <si>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</si>
  <si>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CTG-MDE-CTG</t>
  </si>
  <si>
    <t>BOG-ADZ-BOG</t>
  </si>
  <si>
    <t>CLO-MDE-CLO</t>
  </si>
  <si>
    <t>BOG-CUC-BOG</t>
  </si>
  <si>
    <t>BOG-MTR-BOG</t>
  </si>
  <si>
    <t>ADZ-MDE-ADZ</t>
  </si>
  <si>
    <t>BAQ-MDE-BAQ</t>
  </si>
  <si>
    <t>BOG-EYP-BOG</t>
  </si>
  <si>
    <t>MDE-SMR-MDE</t>
  </si>
  <si>
    <t>EOH-UIB-EOH</t>
  </si>
  <si>
    <t>CLO-CTG-CLO</t>
  </si>
  <si>
    <t>ADZ-CLO-ADZ</t>
  </si>
  <si>
    <t>BOG-NVA-BOG</t>
  </si>
  <si>
    <t>BOG-VUP-BOG</t>
  </si>
  <si>
    <t>BOG-AXM-BOG</t>
  </si>
  <si>
    <t>APO-EOH-APO</t>
  </si>
  <si>
    <t>BOG-EJA-BOG</t>
  </si>
  <si>
    <t>BOG-LET-BOG</t>
  </si>
  <si>
    <t>BOG-PSO-BOG</t>
  </si>
  <si>
    <t>CLO-BAQ-CLO</t>
  </si>
  <si>
    <t>BOG-MZL-BOG</t>
  </si>
  <si>
    <t>CLO-SMR-CLO</t>
  </si>
  <si>
    <t>BOG-RCH-BOG</t>
  </si>
  <si>
    <t>CTG-PEI-CTG</t>
  </si>
  <si>
    <t>BOG-EOH-BOG</t>
  </si>
  <si>
    <t>EOH-MTR-EOH</t>
  </si>
  <si>
    <t>BOG-IBE-BOG</t>
  </si>
  <si>
    <t>BOG-UIB-BOG</t>
  </si>
  <si>
    <t>ADZ-CTG-ADZ</t>
  </si>
  <si>
    <t>BOG-PPN-BOG</t>
  </si>
  <si>
    <t>BOG-AUC-BOG</t>
  </si>
  <si>
    <t>CUC-BGA-CUC</t>
  </si>
  <si>
    <t>ADZ-PEI-ADZ</t>
  </si>
  <si>
    <t>EOH-PEI-EOH</t>
  </si>
  <si>
    <t>BOG-FLA-BOG</t>
  </si>
  <si>
    <t>CTG-BGA-CTG</t>
  </si>
  <si>
    <t>BOG-VVC-BOG</t>
  </si>
  <si>
    <t>ADZ-PVA-ADZ</t>
  </si>
  <si>
    <t>CLO-TCO-CLO</t>
  </si>
  <si>
    <t>CAQ-EOH-CAQ</t>
  </si>
  <si>
    <t>ADZ-BGA-ADZ</t>
  </si>
  <si>
    <t>CLO-PSO-CLO</t>
  </si>
  <si>
    <t>BOG-CZU-BOG</t>
  </si>
  <si>
    <t>OTRAS</t>
  </si>
  <si>
    <t>BOG-MIA-BOG</t>
  </si>
  <si>
    <t>BOG-FLL-BOG</t>
  </si>
  <si>
    <t>MDE-MIA-MDE</t>
  </si>
  <si>
    <t>CLO-MIA-CLO</t>
  </si>
  <si>
    <t>BOG-ORL-BOG</t>
  </si>
  <si>
    <t>MDE-FLL-MDE</t>
  </si>
  <si>
    <t>BOG-JFK-BOG</t>
  </si>
  <si>
    <t>BOG-IAH-BOG</t>
  </si>
  <si>
    <t>BAQ-MIA-BAQ</t>
  </si>
  <si>
    <t>BOG-ATL-BOG</t>
  </si>
  <si>
    <t>BOG-YYZ-BOG</t>
  </si>
  <si>
    <t>BOG-EWR-BOG</t>
  </si>
  <si>
    <t>CTG-MIA-CTG</t>
  </si>
  <si>
    <t>BOG-DFW-BOG</t>
  </si>
  <si>
    <t>CTG-FLL-CTG</t>
  </si>
  <si>
    <t>MDE-JFK-MDE</t>
  </si>
  <si>
    <t>BOG-IAD-BOG</t>
  </si>
  <si>
    <t>BOG-LAX-BOG</t>
  </si>
  <si>
    <t>AXM-FLL-AXM</t>
  </si>
  <si>
    <t>PEI-JFK-PEI</t>
  </si>
  <si>
    <t>BAQ-JFK-BAQ</t>
  </si>
  <si>
    <t>BOG-LIM-BOG</t>
  </si>
  <si>
    <t>BOG-UIO-BOG</t>
  </si>
  <si>
    <t>BOG-CCS-BOG</t>
  </si>
  <si>
    <t>BOG-BUE-BOG</t>
  </si>
  <si>
    <t>BOG-SCL-BOG</t>
  </si>
  <si>
    <t>BOG-GYE-BOG</t>
  </si>
  <si>
    <t>BOG-GRU-BOG</t>
  </si>
  <si>
    <t>BOG-SAO-BOG</t>
  </si>
  <si>
    <t>MDE-UIO-MDE</t>
  </si>
  <si>
    <t>MDE-LIM-MDE</t>
  </si>
  <si>
    <t>BOG-RIO-BOG</t>
  </si>
  <si>
    <t>BOG-VLN-BOG</t>
  </si>
  <si>
    <t>MDE-CCS-MDE</t>
  </si>
  <si>
    <t>CLO-ESM-CLO</t>
  </si>
  <si>
    <t>CLO-UIO-CLO</t>
  </si>
  <si>
    <t>CTG-CCS-CTG</t>
  </si>
  <si>
    <t>CLO-CCS-CLO</t>
  </si>
  <si>
    <t>BOG-MAD-BOG</t>
  </si>
  <si>
    <t>BOG-CDG-BOG</t>
  </si>
  <si>
    <t>BOG-FRA-BOG</t>
  </si>
  <si>
    <t>CLO-MAD-CLO</t>
  </si>
  <si>
    <t>MDE-MAD-MDE</t>
  </si>
  <si>
    <t>BOG-BCN-BOG</t>
  </si>
  <si>
    <t>PEI-MAD-PEI</t>
  </si>
  <si>
    <t>BAQ-MAD-BAQ</t>
  </si>
  <si>
    <t>CTG-MAD-CTG</t>
  </si>
  <si>
    <t>CLO-BCN-CLO</t>
  </si>
  <si>
    <t>BOG-PTY-BOG</t>
  </si>
  <si>
    <t>BOG-MEX-BOG</t>
  </si>
  <si>
    <t>MDE-PTY-MDE</t>
  </si>
  <si>
    <t>CLO-PTY-CLO</t>
  </si>
  <si>
    <t>BAQ-PTY-BAQ</t>
  </si>
  <si>
    <t>BOG-SJO-BOG</t>
  </si>
  <si>
    <t>CTG-PTY-CTG</t>
  </si>
  <si>
    <t>BGA-PTY-BGA</t>
  </si>
  <si>
    <t>ADZ-PTY-ADZ</t>
  </si>
  <si>
    <t>BOG-PUJ-BOG</t>
  </si>
  <si>
    <t>BOG-SDQ-BOG</t>
  </si>
  <si>
    <t>BOG-HAV-BOG</t>
  </si>
  <si>
    <t>BOG-AUA-BOG</t>
  </si>
  <si>
    <t>BOG-CUR-BOG</t>
  </si>
  <si>
    <t>MDE-CUR-MDE</t>
  </si>
  <si>
    <t>MDE-AUA-MDE</t>
  </si>
  <si>
    <t>CLO-AUA-CLO</t>
  </si>
  <si>
    <t>ESTADOS UNIDOS</t>
  </si>
  <si>
    <t>CANADA</t>
  </si>
  <si>
    <t>PUERTO RICO</t>
  </si>
  <si>
    <t>ECUADOR</t>
  </si>
  <si>
    <t>PERU</t>
  </si>
  <si>
    <t>VENEZUELA</t>
  </si>
  <si>
    <t>BRASIL</t>
  </si>
  <si>
    <t>CHILE</t>
  </si>
  <si>
    <t>ARGENTINA</t>
  </si>
  <si>
    <t>BOLIVIA</t>
  </si>
  <si>
    <t>URUGUAY</t>
  </si>
  <si>
    <t>PARAGUAY</t>
  </si>
  <si>
    <t>ESPAÑA</t>
  </si>
  <si>
    <t>FRANCIA</t>
  </si>
  <si>
    <t>ALEMANIA</t>
  </si>
  <si>
    <t>INGLATERRA</t>
  </si>
  <si>
    <t>PANAMA</t>
  </si>
  <si>
    <t>MEXICO</t>
  </si>
  <si>
    <t>COSTA RICA</t>
  </si>
  <si>
    <t>REPUBLICA DOMINICANA</t>
  </si>
  <si>
    <t>GUATEMALA</t>
  </si>
  <si>
    <t>EL SALVADOR</t>
  </si>
  <si>
    <t>HONDURAS</t>
  </si>
  <si>
    <t>NICARAGUA</t>
  </si>
  <si>
    <t>ANTILLAS HOLANDESAS</t>
  </si>
  <si>
    <t>CUBA</t>
  </si>
  <si>
    <t>BOG-CPQ-BOG</t>
  </si>
  <si>
    <t>BOG-LUX-BOG</t>
  </si>
  <si>
    <t>BOG-AMS-BOG</t>
  </si>
  <si>
    <t>SURINAME</t>
  </si>
  <si>
    <t>LUXEMBURGO</t>
  </si>
  <si>
    <t>HOLANDA</t>
  </si>
  <si>
    <t>BARBADOS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</si>
  <si>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</si>
  <si>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</si>
  <si>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</si>
  <si>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</si>
  <si>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</si>
  <si>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</si>
  <si>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</si>
  <si>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</si>
  <si>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</si>
  <si>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</si>
  <si>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</si>
  <si>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</si>
  <si>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</si>
  <si>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</si>
  <si>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SANTA MARTA</t>
  </si>
  <si>
    <t>SANTA MARTA - SIMON BOLIVAR</t>
  </si>
  <si>
    <t>PEREIRA</t>
  </si>
  <si>
    <t>PEREIRA - MATECAÑAS</t>
  </si>
  <si>
    <t>MEDELLIN</t>
  </si>
  <si>
    <t>MEDELLIN - OLAYA HERRERA</t>
  </si>
  <si>
    <t>CUCUTA</t>
  </si>
  <si>
    <t>CUCUTA - CAMILO DAZA</t>
  </si>
  <si>
    <t>MONTERIA</t>
  </si>
  <si>
    <t>MONTERIA - LOS GARZONES</t>
  </si>
  <si>
    <t>EL YOPAL</t>
  </si>
  <si>
    <t>QUIBDO</t>
  </si>
  <si>
    <t>QUIBDO - EL CARAÑO</t>
  </si>
  <si>
    <t>NEIVA</t>
  </si>
  <si>
    <t>NEIVA - BENITO SALAS</t>
  </si>
  <si>
    <t>VALLEDUPAR</t>
  </si>
  <si>
    <t>VALLEDUPAR-ALFONSO LOPEZ P.</t>
  </si>
  <si>
    <t>ARMENIA</t>
  </si>
  <si>
    <t>ARMENIA - EL EDEN</t>
  </si>
  <si>
    <t>LETICIA</t>
  </si>
  <si>
    <t>LETICIA-ALFREDO VASQUEZ COBO</t>
  </si>
  <si>
    <t>PASTO</t>
  </si>
  <si>
    <t>PASTO - ANTONIO NARIQO</t>
  </si>
  <si>
    <t>CAREPA</t>
  </si>
  <si>
    <t>ANTONIO ROLDAN BETANCOURT</t>
  </si>
  <si>
    <t>BARRANCABERMEJA</t>
  </si>
  <si>
    <t>BARRANCABERMEJA-YARIGUIES</t>
  </si>
  <si>
    <t>VILLAVICENCIO</t>
  </si>
  <si>
    <t>VANGUARDIA</t>
  </si>
  <si>
    <t>PUERTO GAITAN</t>
  </si>
  <si>
    <t>MORELIA</t>
  </si>
  <si>
    <t>MANIZALES</t>
  </si>
  <si>
    <t>MANIZALES - LA NUBIA</t>
  </si>
  <si>
    <t>IBAGUE</t>
  </si>
  <si>
    <t>IBAGUE - PERALES</t>
  </si>
  <si>
    <t>RIOHACHA</t>
  </si>
  <si>
    <t>RIOHACHA-ALMIRANTE PADILLA</t>
  </si>
  <si>
    <t>ARAUCA - MUNICIPIO</t>
  </si>
  <si>
    <t>ARAUCA - SANTIAGO PEREZ QUIROZ</t>
  </si>
  <si>
    <t>POPAYAN</t>
  </si>
  <si>
    <t>POPAYAN - GMOLEON VALENCIA</t>
  </si>
  <si>
    <t>MAICAO</t>
  </si>
  <si>
    <t>JORGE ISAACS (ANTES LA MINA)</t>
  </si>
  <si>
    <t>PUERTO ASIS</t>
  </si>
  <si>
    <t>PUERTO ASIS - 3 DE MAYO</t>
  </si>
  <si>
    <t>FLORENCIA</t>
  </si>
  <si>
    <t>GUSTAVO ARTUNDUAGA PAREDES</t>
  </si>
  <si>
    <t>TUMACO</t>
  </si>
  <si>
    <t>TUMACO - LA FLORIDA</t>
  </si>
  <si>
    <t>GUAPI</t>
  </si>
  <si>
    <t>GUAPI - JUAN CASIANO</t>
  </si>
  <si>
    <t>PROVIDENCIA</t>
  </si>
  <si>
    <t>PROVIDENCIA- EL EMBRUJO</t>
  </si>
  <si>
    <t>BAHIA SOLANO</t>
  </si>
  <si>
    <t>BAHIA SOLANO - JOSE C. MUTIS</t>
  </si>
  <si>
    <t>MITU</t>
  </si>
  <si>
    <t>CAUCASIA</t>
  </si>
  <si>
    <t>CAUCASIA- JUAN H. WHITE</t>
  </si>
  <si>
    <t>COROZAL</t>
  </si>
  <si>
    <t>COROZAL - LAS BRUJAS</t>
  </si>
  <si>
    <t>PUERTO CARRENO</t>
  </si>
  <si>
    <t>CARREÑO-GERMAN OLANO</t>
  </si>
  <si>
    <t>URIBIA</t>
  </si>
  <si>
    <t>PUERTO BOLIVAR - PORTETE</t>
  </si>
  <si>
    <t>PUERTO INIRIDA</t>
  </si>
  <si>
    <t>PUERTO INIRIDA - CESAR GAVIRIA TRUJ</t>
  </si>
  <si>
    <t>VILLA GARZON</t>
  </si>
  <si>
    <t>SAN JOSE DEL GUAVIARE</t>
  </si>
  <si>
    <t>NUQUI</t>
  </si>
  <si>
    <t>NUQUI - REYES MURILLO</t>
  </si>
  <si>
    <t>LA MACARENA</t>
  </si>
  <si>
    <t>LA MACARENA - META</t>
  </si>
  <si>
    <t>MALAGA</t>
  </si>
  <si>
    <t>PUERTO LEGUIZAMO</t>
  </si>
  <si>
    <t>TIMBIQUI</t>
  </si>
  <si>
    <t>TOLU</t>
  </si>
  <si>
    <t>CUMARIBO</t>
  </si>
  <si>
    <t>BUENAVENTURA</t>
  </si>
  <si>
    <t>BUENAVENTURA - GERARDO TOBAR LOPEZ</t>
  </si>
  <si>
    <t>PUERTO BOYACA</t>
  </si>
  <si>
    <t>VELASQUEZ</t>
  </si>
  <si>
    <t>TIBU</t>
  </si>
  <si>
    <t>SAN MARTIN</t>
  </si>
  <si>
    <t>MATUPA</t>
  </si>
  <si>
    <t>SOLANO</t>
  </si>
  <si>
    <t>SANTA RITA - VICHADA</t>
  </si>
  <si>
    <t>CENTRO ADM. "MARANDUA"</t>
  </si>
  <si>
    <t>GUAINIA (BARRANCO MINAS)</t>
  </si>
  <si>
    <t>BARRANCO MINAS</t>
  </si>
  <si>
    <t>REMEDIOS</t>
  </si>
  <si>
    <t>REMEDIOS OTU</t>
  </si>
  <si>
    <t>LA PRIMAVERA</t>
  </si>
  <si>
    <t>CARURU</t>
  </si>
  <si>
    <t>MIRAFLORES - GUAVIARE</t>
  </si>
  <si>
    <t>MIRAFLORES</t>
  </si>
  <si>
    <t>TARAIRA</t>
  </si>
  <si>
    <t>COVENAS</t>
  </si>
  <si>
    <t>COVEÑAS</t>
  </si>
  <si>
    <t>ARARACUARA</t>
  </si>
  <si>
    <t>SARAVENA-COLONIZADORES</t>
  </si>
  <si>
    <t>LA PEDRERA</t>
  </si>
  <si>
    <t>CARTAGENA - RAFAEL NUÑEZ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</si>
</sst>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8" fillId="0" borderId="8" applyNumberFormat="0" applyFill="0" applyAlignment="0" applyProtection="0"/>
    <xf numFmtId="0" fontId="110" fillId="0" borderId="9" applyNumberFormat="0" applyFill="0" applyAlignment="0" applyProtection="0"/>
  </cellStyleXfs>
  <cellXfs count="678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4" xfId="60" applyFont="1" applyFill="1" applyBorder="1" applyAlignment="1" applyProtection="1">
      <alignment vertical="center"/>
      <protection/>
    </xf>
    <xf numFmtId="37" fontId="20" fillId="35" borderId="17" xfId="60" applyFont="1" applyFill="1" applyBorder="1">
      <alignment/>
      <protection/>
    </xf>
    <xf numFmtId="37" fontId="20" fillId="35" borderId="18" xfId="60" applyFont="1" applyFill="1" applyBorder="1">
      <alignment/>
      <protection/>
    </xf>
    <xf numFmtId="37" fontId="20" fillId="35" borderId="35" xfId="60" applyFont="1" applyFill="1" applyBorder="1">
      <alignment/>
      <protection/>
    </xf>
    <xf numFmtId="37" fontId="20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5" xfId="60" applyFont="1" applyFill="1" applyBorder="1" applyAlignment="1">
      <alignment horizontal="centerContinuous" vertical="center"/>
      <protection/>
    </xf>
    <xf numFmtId="37" fontId="18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5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6" fillId="36" borderId="46" xfId="63" applyNumberFormat="1" applyFont="1" applyFill="1" applyBorder="1">
      <alignment/>
      <protection/>
    </xf>
    <xf numFmtId="3" fontId="26" fillId="36" borderId="47" xfId="63" applyNumberFormat="1" applyFont="1" applyFill="1" applyBorder="1">
      <alignment/>
      <protection/>
    </xf>
    <xf numFmtId="3" fontId="26" fillId="36" borderId="48" xfId="63" applyNumberFormat="1" applyFont="1" applyFill="1" applyBorder="1">
      <alignment/>
      <protection/>
    </xf>
    <xf numFmtId="10" fontId="26" fillId="36" borderId="49" xfId="63" applyNumberFormat="1" applyFont="1" applyFill="1" applyBorder="1">
      <alignment/>
      <protection/>
    </xf>
    <xf numFmtId="3" fontId="26" fillId="36" borderId="50" xfId="63" applyNumberFormat="1" applyFont="1" applyFill="1" applyBorder="1">
      <alignment/>
      <protection/>
    </xf>
    <xf numFmtId="3" fontId="26" fillId="36" borderId="51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8" fillId="0" borderId="0" xfId="63" applyFont="1">
      <alignment/>
      <protection/>
    </xf>
    <xf numFmtId="2" fontId="28" fillId="37" borderId="46" xfId="63" applyNumberFormat="1" applyFont="1" applyFill="1" applyBorder="1">
      <alignment/>
      <protection/>
    </xf>
    <xf numFmtId="3" fontId="28" fillId="37" borderId="47" xfId="63" applyNumberFormat="1" applyFont="1" applyFill="1" applyBorder="1">
      <alignment/>
      <protection/>
    </xf>
    <xf numFmtId="3" fontId="28" fillId="37" borderId="48" xfId="63" applyNumberFormat="1" applyFont="1" applyFill="1" applyBorder="1">
      <alignment/>
      <protection/>
    </xf>
    <xf numFmtId="10" fontId="28" fillId="37" borderId="49" xfId="63" applyNumberFormat="1" applyFont="1" applyFill="1" applyBorder="1">
      <alignment/>
      <protection/>
    </xf>
    <xf numFmtId="0" fontId="28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77" xfId="57" applyNumberFormat="1" applyFont="1" applyFill="1" applyBorder="1" applyAlignment="1">
      <alignment horizontal="right" vertical="center"/>
      <protection/>
    </xf>
    <xf numFmtId="3" fontId="29" fillId="36" borderId="78" xfId="57" applyNumberFormat="1" applyFont="1" applyFill="1" applyBorder="1" applyAlignment="1">
      <alignment vertical="center"/>
      <protection/>
    </xf>
    <xf numFmtId="3" fontId="29" fillId="36" borderId="79" xfId="57" applyNumberFormat="1" applyFont="1" applyFill="1" applyBorder="1" applyAlignment="1">
      <alignment vertical="center"/>
      <protection/>
    </xf>
    <xf numFmtId="3" fontId="29" fillId="36" borderId="80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165" fontId="29" fillId="36" borderId="82" xfId="57" applyNumberFormat="1" applyFont="1" applyFill="1" applyBorder="1" applyAlignment="1">
      <alignment vertical="center"/>
      <protection/>
    </xf>
    <xf numFmtId="3" fontId="29" fillId="36" borderId="83" xfId="57" applyNumberFormat="1" applyFont="1" applyFill="1" applyBorder="1" applyAlignment="1">
      <alignment vertical="center"/>
      <protection/>
    </xf>
    <xf numFmtId="10" fontId="29" fillId="36" borderId="82" xfId="57" applyNumberFormat="1" applyFont="1" applyFill="1" applyBorder="1" applyAlignment="1">
      <alignment horizontal="right" vertical="center"/>
      <protection/>
    </xf>
    <xf numFmtId="3" fontId="29" fillId="36" borderId="84" xfId="57" applyNumberFormat="1" applyFont="1" applyFill="1" applyBorder="1" applyAlignment="1">
      <alignment vertical="center"/>
      <protection/>
    </xf>
    <xf numFmtId="0" fontId="29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0" fontId="32" fillId="0" borderId="0" xfId="57" applyFont="1" applyFill="1">
      <alignment/>
      <protection/>
    </xf>
    <xf numFmtId="0" fontId="35" fillId="0" borderId="0" xfId="57" applyFont="1" applyFill="1" applyAlignment="1">
      <alignment vertical="center"/>
      <protection/>
    </xf>
    <xf numFmtId="10" fontId="35" fillId="36" borderId="77" xfId="57" applyNumberFormat="1" applyFont="1" applyFill="1" applyBorder="1" applyAlignment="1">
      <alignment horizontal="right" vertical="center"/>
      <protection/>
    </xf>
    <xf numFmtId="3" fontId="35" fillId="36" borderId="78" xfId="57" applyNumberFormat="1" applyFont="1" applyFill="1" applyBorder="1" applyAlignment="1">
      <alignment vertical="center"/>
      <protection/>
    </xf>
    <xf numFmtId="3" fontId="35" fillId="36" borderId="79" xfId="57" applyNumberFormat="1" applyFont="1" applyFill="1" applyBorder="1" applyAlignment="1">
      <alignment vertical="center"/>
      <protection/>
    </xf>
    <xf numFmtId="3" fontId="35" fillId="36" borderId="80" xfId="57" applyNumberFormat="1" applyFont="1" applyFill="1" applyBorder="1" applyAlignment="1">
      <alignment vertical="center"/>
      <protection/>
    </xf>
    <xf numFmtId="3" fontId="35" fillId="36" borderId="81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vertical="center"/>
      <protection/>
    </xf>
    <xf numFmtId="3" fontId="35" fillId="36" borderId="83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horizontal="right" vertical="center"/>
      <protection/>
    </xf>
    <xf numFmtId="3" fontId="35" fillId="36" borderId="84" xfId="57" applyNumberFormat="1" applyFont="1" applyFill="1" applyBorder="1" applyAlignment="1">
      <alignment vertical="center"/>
      <protection/>
    </xf>
    <xf numFmtId="0" fontId="35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5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0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8" fillId="0" borderId="0" xfId="64" applyFont="1">
      <alignment/>
      <protection/>
    </xf>
    <xf numFmtId="10" fontId="28" fillId="37" borderId="92" xfId="64" applyNumberFormat="1" applyFont="1" applyFill="1" applyBorder="1" applyAlignment="1">
      <alignment vertical="center"/>
      <protection/>
    </xf>
    <xf numFmtId="3" fontId="28" fillId="37" borderId="93" xfId="64" applyNumberFormat="1" applyFont="1" applyFill="1" applyBorder="1" applyAlignment="1">
      <alignment vertical="center"/>
      <protection/>
    </xf>
    <xf numFmtId="10" fontId="28" fillId="37" borderId="94" xfId="64" applyNumberFormat="1" applyFont="1" applyFill="1" applyBorder="1" applyAlignment="1">
      <alignment vertical="center"/>
      <protection/>
    </xf>
    <xf numFmtId="3" fontId="28" fillId="37" borderId="95" xfId="64" applyNumberFormat="1" applyFont="1" applyFill="1" applyBorder="1" applyAlignment="1">
      <alignment vertical="center"/>
      <protection/>
    </xf>
    <xf numFmtId="10" fontId="28" fillId="37" borderId="96" xfId="64" applyNumberFormat="1" applyFont="1" applyFill="1" applyBorder="1" applyAlignment="1">
      <alignment vertical="center"/>
      <protection/>
    </xf>
    <xf numFmtId="3" fontId="28" fillId="37" borderId="97" xfId="64" applyNumberFormat="1" applyFont="1" applyFill="1" applyBorder="1" applyAlignment="1">
      <alignment vertical="center"/>
      <protection/>
    </xf>
    <xf numFmtId="0" fontId="28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9" fillId="0" borderId="0" xfId="64" applyFont="1">
      <alignment/>
      <protection/>
    </xf>
    <xf numFmtId="10" fontId="32" fillId="37" borderId="99" xfId="64" applyNumberFormat="1" applyFont="1" applyFill="1" applyBorder="1">
      <alignment/>
      <protection/>
    </xf>
    <xf numFmtId="3" fontId="29" fillId="37" borderId="100" xfId="64" applyNumberFormat="1" applyFont="1" applyFill="1" applyBorder="1" applyAlignment="1">
      <alignment vertical="center"/>
      <protection/>
    </xf>
    <xf numFmtId="165" fontId="29" fillId="37" borderId="101" xfId="64" applyNumberFormat="1" applyFont="1" applyFill="1" applyBorder="1" applyAlignment="1">
      <alignment vertical="center"/>
      <protection/>
    </xf>
    <xf numFmtId="3" fontId="29" fillId="37" borderId="102" xfId="64" applyNumberFormat="1" applyFont="1" applyFill="1" applyBorder="1" applyAlignment="1">
      <alignment vertical="center"/>
      <protection/>
    </xf>
    <xf numFmtId="10" fontId="32" fillId="37" borderId="101" xfId="64" applyNumberFormat="1" applyFont="1" applyFill="1" applyBorder="1">
      <alignment/>
      <protection/>
    </xf>
    <xf numFmtId="3" fontId="29" fillId="37" borderId="103" xfId="64" applyNumberFormat="1" applyFont="1" applyFill="1" applyBorder="1" applyAlignment="1">
      <alignment vertical="center"/>
      <protection/>
    </xf>
    <xf numFmtId="0" fontId="29" fillId="37" borderId="104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5" xfId="57" applyNumberFormat="1" applyFont="1" applyFill="1" applyBorder="1" applyAlignment="1">
      <alignment horizontal="right"/>
      <protection/>
    </xf>
    <xf numFmtId="3" fontId="12" fillId="38" borderId="106" xfId="57" applyNumberFormat="1" applyFont="1" applyFill="1" applyBorder="1">
      <alignment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10" fontId="12" fillId="38" borderId="109" xfId="57" applyNumberFormat="1" applyFont="1" applyFill="1" applyBorder="1">
      <alignment/>
      <protection/>
    </xf>
    <xf numFmtId="10" fontId="12" fillId="38" borderId="109" xfId="57" applyNumberFormat="1" applyFont="1" applyFill="1" applyBorder="1" applyAlignment="1">
      <alignment horizontal="right"/>
      <protection/>
    </xf>
    <xf numFmtId="0" fontId="12" fillId="38" borderId="110" xfId="57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12" xfId="57" applyNumberFormat="1" applyFont="1" applyFill="1" applyBorder="1">
      <alignment/>
      <protection/>
    </xf>
    <xf numFmtId="10" fontId="3" fillId="0" borderId="113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13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horizontal="right" vertical="center"/>
      <protection/>
    </xf>
    <xf numFmtId="0" fontId="12" fillId="38" borderId="119" xfId="57" applyFont="1" applyFill="1" applyBorder="1" applyAlignment="1">
      <alignment vertical="center"/>
      <protection/>
    </xf>
    <xf numFmtId="10" fontId="3" fillId="0" borderId="91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3" fontId="3" fillId="0" borderId="121" xfId="57" applyNumberFormat="1" applyFont="1" applyFill="1" applyBorder="1">
      <alignment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10" fontId="3" fillId="0" borderId="12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0" fontId="3" fillId="0" borderId="125" xfId="57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126" xfId="57" applyNumberFormat="1" applyFont="1" applyFill="1" applyBorder="1" applyAlignment="1">
      <alignment horizontal="right" vertical="center"/>
      <protection/>
    </xf>
    <xf numFmtId="3" fontId="28" fillId="36" borderId="127" xfId="57" applyNumberFormat="1" applyFont="1" applyFill="1" applyBorder="1" applyAlignment="1">
      <alignment vertical="center"/>
      <protection/>
    </xf>
    <xf numFmtId="3" fontId="28" fillId="36" borderId="128" xfId="57" applyNumberFormat="1" applyFont="1" applyFill="1" applyBorder="1" applyAlignment="1">
      <alignment vertical="center"/>
      <protection/>
    </xf>
    <xf numFmtId="3" fontId="28" fillId="36" borderId="129" xfId="57" applyNumberFormat="1" applyFont="1" applyFill="1" applyBorder="1" applyAlignment="1">
      <alignment vertical="center"/>
      <protection/>
    </xf>
    <xf numFmtId="9" fontId="28" fillId="36" borderId="130" xfId="57" applyNumberFormat="1" applyFont="1" applyFill="1" applyBorder="1" applyAlignment="1">
      <alignment vertical="center"/>
      <protection/>
    </xf>
    <xf numFmtId="0" fontId="28" fillId="36" borderId="131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5" xfId="57" applyNumberFormat="1" applyFont="1" applyFill="1" applyBorder="1" applyAlignment="1">
      <alignment horizontal="right"/>
      <protection/>
    </xf>
    <xf numFmtId="3" fontId="6" fillId="38" borderId="132" xfId="57" applyNumberFormat="1" applyFont="1" applyFill="1" applyBorder="1">
      <alignment/>
      <protection/>
    </xf>
    <xf numFmtId="3" fontId="6" fillId="38" borderId="133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10" fontId="6" fillId="38" borderId="109" xfId="57" applyNumberFormat="1" applyFont="1" applyFill="1" applyBorder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0" fontId="6" fillId="38" borderId="110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34" xfId="57" applyNumberFormat="1" applyFont="1" applyFill="1" applyBorder="1">
      <alignment/>
      <protection/>
    </xf>
    <xf numFmtId="10" fontId="6" fillId="0" borderId="113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4" xfId="57" applyNumberFormat="1" applyFont="1" applyFill="1" applyBorder="1" applyAlignment="1">
      <alignment horizontal="right"/>
      <protection/>
    </xf>
    <xf numFmtId="3" fontId="6" fillId="38" borderId="135" xfId="57" applyNumberFormat="1" applyFont="1" applyFill="1" applyBorder="1">
      <alignment/>
      <protection/>
    </xf>
    <xf numFmtId="3" fontId="6" fillId="38" borderId="136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10" fontId="6" fillId="38" borderId="118" xfId="57" applyNumberFormat="1" applyFont="1" applyFill="1" applyBorder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0" fontId="6" fillId="38" borderId="119" xfId="57" applyFont="1" applyFill="1" applyBorder="1">
      <alignment/>
      <protection/>
    </xf>
    <xf numFmtId="3" fontId="3" fillId="0" borderId="137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8" xfId="57" applyNumberFormat="1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3" fontId="3" fillId="0" borderId="140" xfId="57" applyNumberFormat="1" applyFont="1" applyFill="1" applyBorder="1">
      <alignment/>
      <protection/>
    </xf>
    <xf numFmtId="10" fontId="6" fillId="0" borderId="124" xfId="57" applyNumberFormat="1" applyFont="1" applyFill="1" applyBorder="1" applyAlignment="1">
      <alignment horizontal="right"/>
      <protection/>
    </xf>
    <xf numFmtId="10" fontId="29" fillId="8" borderId="126" xfId="57" applyNumberFormat="1" applyFont="1" applyFill="1" applyBorder="1" applyAlignment="1">
      <alignment horizontal="right" vertical="center"/>
      <protection/>
    </xf>
    <xf numFmtId="3" fontId="29" fillId="8" borderId="141" xfId="57" applyNumberFormat="1" applyFont="1" applyFill="1" applyBorder="1" applyAlignment="1">
      <alignment vertical="center"/>
      <protection/>
    </xf>
    <xf numFmtId="3" fontId="29" fillId="8" borderId="142" xfId="57" applyNumberFormat="1" applyFont="1" applyFill="1" applyBorder="1" applyAlignment="1">
      <alignment vertical="center"/>
      <protection/>
    </xf>
    <xf numFmtId="3" fontId="29" fillId="8" borderId="143" xfId="57" applyNumberFormat="1" applyFont="1" applyFill="1" applyBorder="1" applyAlignment="1">
      <alignment vertical="center"/>
      <protection/>
    </xf>
    <xf numFmtId="3" fontId="29" fillId="8" borderId="0" xfId="57" applyNumberFormat="1" applyFont="1" applyFill="1" applyBorder="1" applyAlignment="1">
      <alignment vertical="center"/>
      <protection/>
    </xf>
    <xf numFmtId="3" fontId="29" fillId="8" borderId="144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horizontal="right" vertical="center"/>
      <protection/>
    </xf>
    <xf numFmtId="0" fontId="29" fillId="8" borderId="146" xfId="57" applyNumberFormat="1" applyFont="1" applyFill="1" applyBorder="1" applyAlignment="1">
      <alignment vertical="center"/>
      <protection/>
    </xf>
    <xf numFmtId="0" fontId="29" fillId="37" borderId="146" xfId="57" applyNumberFormat="1" applyFont="1" applyFill="1" applyBorder="1" applyAlignment="1">
      <alignment vertical="center"/>
      <protection/>
    </xf>
    <xf numFmtId="3" fontId="12" fillId="38" borderId="136" xfId="57" applyNumberFormat="1" applyFont="1" applyFill="1" applyBorder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8" fillId="36" borderId="147" xfId="57" applyNumberFormat="1" applyFont="1" applyFill="1" applyBorder="1" applyAlignment="1">
      <alignment horizontal="right" vertical="center"/>
      <protection/>
    </xf>
    <xf numFmtId="3" fontId="28" fillId="36" borderId="80" xfId="57" applyNumberFormat="1" applyFont="1" applyFill="1" applyBorder="1" applyAlignment="1">
      <alignment vertical="center"/>
      <protection/>
    </xf>
    <xf numFmtId="3" fontId="28" fillId="36" borderId="79" xfId="57" applyNumberFormat="1" applyFont="1" applyFill="1" applyBorder="1" applyAlignment="1">
      <alignment vertical="center"/>
      <protection/>
    </xf>
    <xf numFmtId="3" fontId="28" fillId="36" borderId="84" xfId="57" applyNumberFormat="1" applyFont="1" applyFill="1" applyBorder="1" applyAlignment="1">
      <alignment vertical="center"/>
      <protection/>
    </xf>
    <xf numFmtId="165" fontId="28" fillId="36" borderId="148" xfId="57" applyNumberFormat="1" applyFont="1" applyFill="1" applyBorder="1" applyAlignment="1">
      <alignment vertical="center"/>
      <protection/>
    </xf>
    <xf numFmtId="0" fontId="28" fillId="36" borderId="85" xfId="57" applyNumberFormat="1" applyFont="1" applyFill="1" applyBorder="1" applyAlignment="1">
      <alignment vertical="center"/>
      <protection/>
    </xf>
    <xf numFmtId="10" fontId="29" fillId="36" borderId="126" xfId="57" applyNumberFormat="1" applyFont="1" applyFill="1" applyBorder="1" applyAlignment="1">
      <alignment horizontal="right" vertical="center"/>
      <protection/>
    </xf>
    <xf numFmtId="3" fontId="29" fillId="36" borderId="143" xfId="57" applyNumberFormat="1" applyFont="1" applyFill="1" applyBorder="1" applyAlignment="1">
      <alignment vertical="center"/>
      <protection/>
    </xf>
    <xf numFmtId="3" fontId="29" fillId="36" borderId="142" xfId="57" applyNumberFormat="1" applyFont="1" applyFill="1" applyBorder="1" applyAlignment="1">
      <alignment vertical="center"/>
      <protection/>
    </xf>
    <xf numFmtId="3" fontId="29" fillId="36" borderId="0" xfId="57" applyNumberFormat="1" applyFont="1" applyFill="1" applyBorder="1" applyAlignment="1">
      <alignment vertical="center"/>
      <protection/>
    </xf>
    <xf numFmtId="3" fontId="29" fillId="36" borderId="144" xfId="57" applyNumberFormat="1" applyFont="1" applyFill="1" applyBorder="1" applyAlignment="1">
      <alignment vertical="center"/>
      <protection/>
    </xf>
    <xf numFmtId="0" fontId="29" fillId="36" borderId="146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10" fontId="12" fillId="38" borderId="109" xfId="57" applyNumberFormat="1" applyFont="1" applyFill="1" applyBorder="1" applyAlignment="1">
      <alignment vertical="center"/>
      <protection/>
    </xf>
    <xf numFmtId="0" fontId="12" fillId="38" borderId="110" xfId="57" applyFont="1" applyFill="1" applyBorder="1" applyAlignment="1">
      <alignment vertical="center"/>
      <protection/>
    </xf>
    <xf numFmtId="165" fontId="29" fillId="36" borderId="145" xfId="57" applyNumberFormat="1" applyFont="1" applyFill="1" applyBorder="1" applyAlignment="1">
      <alignment vertical="center"/>
      <protection/>
    </xf>
    <xf numFmtId="0" fontId="38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111" fillId="3" borderId="36" xfId="56" applyFont="1" applyFill="1" applyBorder="1">
      <alignment/>
      <protection/>
    </xf>
    <xf numFmtId="0" fontId="112" fillId="3" borderId="35" xfId="56" applyFont="1" applyFill="1" applyBorder="1">
      <alignment/>
      <protection/>
    </xf>
    <xf numFmtId="0" fontId="113" fillId="3" borderId="18" xfId="56" applyFont="1" applyFill="1" applyBorder="1">
      <alignment/>
      <protection/>
    </xf>
    <xf numFmtId="0" fontId="112" fillId="3" borderId="17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1" fillId="3" borderId="18" xfId="56" applyFont="1" applyFill="1" applyBorder="1">
      <alignment/>
      <protection/>
    </xf>
    <xf numFmtId="0" fontId="111" fillId="3" borderId="149" xfId="56" applyFont="1" applyFill="1" applyBorder="1">
      <alignment/>
      <protection/>
    </xf>
    <xf numFmtId="0" fontId="112" fillId="3" borderId="75" xfId="56" applyFont="1" applyFill="1" applyBorder="1">
      <alignment/>
      <protection/>
    </xf>
    <xf numFmtId="17" fontId="39" fillId="0" borderId="0" xfId="56" applyNumberFormat="1" applyFont="1" applyFill="1">
      <alignment/>
      <protection/>
    </xf>
    <xf numFmtId="0" fontId="39" fillId="39" borderId="14" xfId="56" applyFont="1" applyFill="1" applyBorder="1">
      <alignment/>
      <protection/>
    </xf>
    <xf numFmtId="0" fontId="39" fillId="39" borderId="13" xfId="56" applyFont="1" applyFill="1" applyBorder="1">
      <alignment/>
      <protection/>
    </xf>
    <xf numFmtId="0" fontId="44" fillId="36" borderId="150" xfId="56" applyFont="1" applyFill="1" applyBorder="1">
      <alignment/>
      <protection/>
    </xf>
    <xf numFmtId="0" fontId="45" fillId="36" borderId="151" xfId="45" applyFont="1" applyFill="1" applyBorder="1" applyAlignment="1" applyProtection="1">
      <alignment horizontal="left" indent="1"/>
      <protection/>
    </xf>
    <xf numFmtId="0" fontId="44" fillId="3" borderId="152" xfId="56" applyFont="1" applyFill="1" applyBorder="1">
      <alignment/>
      <protection/>
    </xf>
    <xf numFmtId="0" fontId="45" fillId="3" borderId="111" xfId="45" applyFont="1" applyFill="1" applyBorder="1" applyAlignment="1" applyProtection="1">
      <alignment horizontal="left" indent="1"/>
      <protection/>
    </xf>
    <xf numFmtId="0" fontId="44" fillId="36" borderId="152" xfId="56" applyFont="1" applyFill="1" applyBorder="1">
      <alignment/>
      <protection/>
    </xf>
    <xf numFmtId="0" fontId="45" fillId="36" borderId="111" xfId="45" applyFont="1" applyFill="1" applyBorder="1" applyAlignment="1" applyProtection="1">
      <alignment horizontal="left" indent="1"/>
      <protection/>
    </xf>
    <xf numFmtId="0" fontId="45" fillId="36" borderId="91" xfId="45" applyFont="1" applyFill="1" applyBorder="1" applyAlignment="1" applyProtection="1">
      <alignment horizontal="left" indent="1"/>
      <protection/>
    </xf>
    <xf numFmtId="0" fontId="116" fillId="7" borderId="153" xfId="59" applyFont="1" applyFill="1" applyBorder="1">
      <alignment/>
      <protection/>
    </xf>
    <xf numFmtId="0" fontId="116" fillId="7" borderId="0" xfId="59" applyFont="1" applyFill="1">
      <alignment/>
      <protection/>
    </xf>
    <xf numFmtId="0" fontId="117" fillId="7" borderId="154" xfId="59" applyFont="1" applyFill="1" applyBorder="1" applyAlignment="1">
      <alignment/>
      <protection/>
    </xf>
    <xf numFmtId="0" fontId="118" fillId="7" borderId="141" xfId="59" applyFont="1" applyFill="1" applyBorder="1" applyAlignment="1">
      <alignment/>
      <protection/>
    </xf>
    <xf numFmtId="0" fontId="119" fillId="7" borderId="154" xfId="59" applyFont="1" applyFill="1" applyBorder="1" applyAlignment="1">
      <alignment/>
      <protection/>
    </xf>
    <xf numFmtId="0" fontId="120" fillId="7" borderId="141" xfId="59" applyFont="1" applyFill="1" applyBorder="1" applyAlignment="1">
      <alignment/>
      <protection/>
    </xf>
    <xf numFmtId="37" fontId="121" fillId="7" borderId="0" xfId="61" applyFont="1" applyFill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 applyAlignment="1">
      <alignment horizontal="left" indent="1"/>
      <protection/>
    </xf>
    <xf numFmtId="37" fontId="124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5" fillId="0" borderId="111" xfId="45" applyFont="1" applyFill="1" applyBorder="1" applyAlignment="1" applyProtection="1">
      <alignment horizontal="left" indent="1"/>
      <protection/>
    </xf>
    <xf numFmtId="0" fontId="45" fillId="0" borderId="155" xfId="45" applyFont="1" applyFill="1" applyBorder="1" applyAlignment="1" applyProtection="1">
      <alignment horizontal="left" indent="1"/>
      <protection/>
    </xf>
    <xf numFmtId="0" fontId="29" fillId="36" borderId="79" xfId="57" applyNumberFormat="1" applyFont="1" applyFill="1" applyBorder="1" applyAlignment="1">
      <alignment vertical="center"/>
      <protection/>
    </xf>
    <xf numFmtId="0" fontId="6" fillId="0" borderId="156" xfId="57" applyFont="1" applyFill="1" applyBorder="1">
      <alignment/>
      <protection/>
    </xf>
    <xf numFmtId="0" fontId="6" fillId="0" borderId="157" xfId="57" applyFont="1" applyFill="1" applyBorder="1">
      <alignment/>
      <protection/>
    </xf>
    <xf numFmtId="0" fontId="6" fillId="0" borderId="158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9" xfId="57" applyNumberFormat="1" applyFont="1" applyFill="1" applyBorder="1" applyAlignment="1">
      <alignment horizontal="center" vertical="center" wrapText="1"/>
      <protection/>
    </xf>
    <xf numFmtId="37" fontId="125" fillId="7" borderId="0" xfId="61" applyFont="1" applyFill="1" applyAlignment="1">
      <alignment horizontal="left" indent="1"/>
      <protection/>
    </xf>
    <xf numFmtId="37" fontId="126" fillId="7" borderId="0" xfId="61" applyFont="1" applyFill="1">
      <alignment/>
      <protection/>
    </xf>
    <xf numFmtId="0" fontId="42" fillId="4" borderId="160" xfId="58" applyFont="1" applyFill="1" applyBorder="1">
      <alignment/>
      <protection/>
    </xf>
    <xf numFmtId="0" fontId="43" fillId="4" borderId="161" xfId="45" applyFont="1" applyFill="1" applyBorder="1" applyAlignment="1" applyProtection="1">
      <alignment horizontal="left" indent="1"/>
      <protection/>
    </xf>
    <xf numFmtId="0" fontId="45" fillId="3" borderId="162" xfId="45" applyFont="1" applyFill="1" applyBorder="1" applyAlignment="1" applyProtection="1">
      <alignment horizontal="left" indent="1"/>
      <protection/>
    </xf>
    <xf numFmtId="0" fontId="127" fillId="0" borderId="0" xfId="56" applyFont="1" applyFill="1">
      <alignment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45" applyFont="1" applyFill="1" applyAlignment="1" applyProtection="1">
      <alignment/>
      <protection/>
    </xf>
    <xf numFmtId="37" fontId="48" fillId="0" borderId="0" xfId="60" applyFont="1">
      <alignment/>
      <protection/>
    </xf>
    <xf numFmtId="10" fontId="14" fillId="38" borderId="114" xfId="57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7" fontId="133" fillId="0" borderId="0" xfId="60" applyFont="1">
      <alignment/>
      <protection/>
    </xf>
    <xf numFmtId="10" fontId="29" fillId="36" borderId="154" xfId="57" applyNumberFormat="1" applyFont="1" applyFill="1" applyBorder="1" applyAlignment="1">
      <alignment horizontal="right"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7" xfId="57" applyNumberFormat="1" applyFont="1" applyFill="1" applyBorder="1" applyAlignment="1">
      <alignment horizontal="right" vertical="center"/>
      <protection/>
    </xf>
    <xf numFmtId="3" fontId="29" fillId="36" borderId="163" xfId="57" applyNumberFormat="1" applyFont="1" applyFill="1" applyBorder="1" applyAlignment="1">
      <alignment vertical="center"/>
      <protection/>
    </xf>
    <xf numFmtId="3" fontId="12" fillId="38" borderId="164" xfId="57" applyNumberFormat="1" applyFont="1" applyFill="1" applyBorder="1" applyAlignment="1">
      <alignment vertical="center"/>
      <protection/>
    </xf>
    <xf numFmtId="3" fontId="3" fillId="0" borderId="152" xfId="57" applyNumberFormat="1" applyFont="1" applyFill="1" applyBorder="1">
      <alignment/>
      <protection/>
    </xf>
    <xf numFmtId="3" fontId="3" fillId="0" borderId="165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4" fillId="0" borderId="0" xfId="60" applyFont="1">
      <alignment/>
      <protection/>
    </xf>
    <xf numFmtId="37" fontId="13" fillId="35" borderId="105" xfId="60" applyFont="1" applyFill="1" applyBorder="1" applyAlignment="1" applyProtection="1">
      <alignment horizontal="center"/>
      <protection/>
    </xf>
    <xf numFmtId="37" fontId="3" fillId="0" borderId="126" xfId="60" applyFont="1" applyFill="1" applyBorder="1" applyProtection="1">
      <alignment/>
      <protection/>
    </xf>
    <xf numFmtId="37" fontId="3" fillId="0" borderId="166" xfId="60" applyFont="1" applyFill="1" applyBorder="1" applyProtection="1">
      <alignment/>
      <protection/>
    </xf>
    <xf numFmtId="3" fontId="3" fillId="0" borderId="126" xfId="60" applyNumberFormat="1" applyFont="1" applyFill="1" applyBorder="1" applyAlignment="1">
      <alignment horizontal="right"/>
      <protection/>
    </xf>
    <xf numFmtId="3" fontId="3" fillId="0" borderId="167" xfId="60" applyNumberFormat="1" applyFont="1" applyFill="1" applyBorder="1" applyAlignment="1">
      <alignment horizontal="right"/>
      <protection/>
    </xf>
    <xf numFmtId="2" fontId="6" fillId="0" borderId="167" xfId="60" applyNumberFormat="1" applyFont="1" applyFill="1" applyBorder="1" applyAlignment="1" applyProtection="1">
      <alignment horizontal="right" indent="1"/>
      <protection/>
    </xf>
    <xf numFmtId="2" fontId="6" fillId="0" borderId="126" xfId="60" applyNumberFormat="1" applyFont="1" applyFill="1" applyBorder="1" applyAlignment="1" applyProtection="1">
      <alignment horizontal="right" indent="1"/>
      <protection/>
    </xf>
    <xf numFmtId="2" fontId="6" fillId="0" borderId="86" xfId="60" applyNumberFormat="1" applyFont="1" applyFill="1" applyBorder="1" applyAlignment="1" applyProtection="1">
      <alignment horizontal="center"/>
      <protection/>
    </xf>
    <xf numFmtId="37" fontId="135" fillId="0" borderId="0" xfId="60" applyFont="1">
      <alignment/>
      <protection/>
    </xf>
    <xf numFmtId="165" fontId="29" fillId="36" borderId="154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9" fillId="37" borderId="144" xfId="57" applyNumberFormat="1" applyFont="1" applyFill="1" applyBorder="1" applyAlignment="1">
      <alignment vertical="center"/>
      <protection/>
    </xf>
    <xf numFmtId="3" fontId="29" fillId="37" borderId="0" xfId="57" applyNumberFormat="1" applyFont="1" applyFill="1" applyBorder="1" applyAlignment="1">
      <alignment vertical="center"/>
      <protection/>
    </xf>
    <xf numFmtId="3" fontId="29" fillId="37" borderId="143" xfId="57" applyNumberFormat="1" applyFont="1" applyFill="1" applyBorder="1" applyAlignment="1">
      <alignment vertical="center"/>
      <protection/>
    </xf>
    <xf numFmtId="165" fontId="29" fillId="37" borderId="145" xfId="57" applyNumberFormat="1" applyFont="1" applyFill="1" applyBorder="1" applyAlignment="1">
      <alignment vertical="center"/>
      <protection/>
    </xf>
    <xf numFmtId="10" fontId="29" fillId="37" borderId="126" xfId="57" applyNumberFormat="1" applyFont="1" applyFill="1" applyBorder="1" applyAlignment="1">
      <alignment horizontal="right" vertical="center"/>
      <protection/>
    </xf>
    <xf numFmtId="3" fontId="12" fillId="0" borderId="168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8" fillId="36" borderId="169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70" xfId="60" applyNumberFormat="1" applyFont="1" applyFill="1" applyBorder="1">
      <alignment/>
      <protection/>
    </xf>
    <xf numFmtId="3" fontId="3" fillId="0" borderId="170" xfId="60" applyNumberFormat="1" applyFont="1" applyFill="1" applyBorder="1" applyAlignment="1">
      <alignment horizontal="right"/>
      <protection/>
    </xf>
    <xf numFmtId="37" fontId="3" fillId="0" borderId="171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70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51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6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37" fontId="34" fillId="40" borderId="0" xfId="46" applyNumberFormat="1" applyFont="1" applyFill="1" applyBorder="1" applyAlignment="1">
      <alignment horizontal="center"/>
    </xf>
    <xf numFmtId="37" fontId="136" fillId="40" borderId="172" xfId="46" applyNumberFormat="1" applyFont="1" applyFill="1" applyBorder="1" applyAlignment="1">
      <alignment/>
    </xf>
    <xf numFmtId="0" fontId="44" fillId="0" borderId="152" xfId="56" applyFont="1" applyFill="1" applyBorder="1">
      <alignment/>
      <protection/>
    </xf>
    <xf numFmtId="0" fontId="44" fillId="0" borderId="173" xfId="56" applyFont="1" applyFill="1" applyBorder="1">
      <alignment/>
      <protection/>
    </xf>
    <xf numFmtId="3" fontId="3" fillId="0" borderId="174" xfId="57" applyNumberFormat="1" applyFont="1" applyFill="1" applyBorder="1">
      <alignment/>
      <protection/>
    </xf>
    <xf numFmtId="37" fontId="47" fillId="40" borderId="175" xfId="46" applyNumberFormat="1" applyFont="1" applyFill="1" applyBorder="1" applyAlignment="1">
      <alignment/>
    </xf>
    <xf numFmtId="1" fontId="14" fillId="0" borderId="0" xfId="64" applyNumberFormat="1" applyFont="1" applyAlignment="1">
      <alignment horizontal="center" vertical="center" wrapText="1"/>
      <protection/>
    </xf>
    <xf numFmtId="0" fontId="3" fillId="0" borderId="176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12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13" xfId="63" applyNumberFormat="1" applyFont="1" applyBorder="1" applyAlignment="1">
      <alignment horizontal="right"/>
      <protection/>
    </xf>
    <xf numFmtId="2" fontId="3" fillId="0" borderId="113" xfId="63" applyNumberFormat="1" applyFont="1" applyBorder="1">
      <alignment/>
      <protection/>
    </xf>
    <xf numFmtId="10" fontId="28" fillId="36" borderId="177" xfId="57" applyNumberFormat="1" applyFont="1" applyFill="1" applyBorder="1" applyAlignment="1">
      <alignment horizontal="right" vertical="center"/>
      <protection/>
    </xf>
    <xf numFmtId="0" fontId="3" fillId="0" borderId="178" xfId="63" applyNumberFormat="1" applyFont="1" applyBorder="1" quotePrefix="1">
      <alignment/>
      <protection/>
    </xf>
    <xf numFmtId="3" fontId="3" fillId="0" borderId="123" xfId="63" applyNumberFormat="1" applyFont="1" applyBorder="1">
      <alignment/>
      <protection/>
    </xf>
    <xf numFmtId="3" fontId="3" fillId="0" borderId="140" xfId="63" applyNumberFormat="1" applyFont="1" applyBorder="1">
      <alignment/>
      <protection/>
    </xf>
    <xf numFmtId="10" fontId="3" fillId="0" borderId="122" xfId="63" applyNumberFormat="1" applyFont="1" applyBorder="1">
      <alignment/>
      <protection/>
    </xf>
    <xf numFmtId="2" fontId="3" fillId="0" borderId="124" xfId="63" applyNumberFormat="1" applyFont="1" applyBorder="1" applyAlignment="1">
      <alignment horizontal="right"/>
      <protection/>
    </xf>
    <xf numFmtId="2" fontId="3" fillId="0" borderId="124" xfId="63" applyNumberFormat="1" applyFont="1" applyBorder="1">
      <alignment/>
      <protection/>
    </xf>
    <xf numFmtId="0" fontId="3" fillId="0" borderId="62" xfId="64" applyNumberFormat="1" applyFont="1" applyBorder="1">
      <alignment/>
      <protection/>
    </xf>
    <xf numFmtId="3" fontId="3" fillId="0" borderId="59" xfId="64" applyNumberFormat="1" applyFont="1" applyBorder="1">
      <alignment/>
      <protection/>
    </xf>
    <xf numFmtId="3" fontId="3" fillId="0" borderId="179" xfId="64" applyNumberFormat="1" applyFont="1" applyBorder="1">
      <alignment/>
      <protection/>
    </xf>
    <xf numFmtId="10" fontId="3" fillId="0" borderId="179" xfId="64" applyNumberFormat="1" applyFont="1" applyBorder="1">
      <alignment/>
      <protection/>
    </xf>
    <xf numFmtId="3" fontId="3" fillId="0" borderId="61" xfId="64" applyNumberFormat="1" applyFont="1" applyBorder="1">
      <alignment/>
      <protection/>
    </xf>
    <xf numFmtId="10" fontId="3" fillId="0" borderId="180" xfId="64" applyNumberFormat="1" applyFont="1" applyBorder="1">
      <alignment/>
      <protection/>
    </xf>
    <xf numFmtId="10" fontId="3" fillId="0" borderId="155" xfId="64" applyNumberFormat="1" applyFont="1" applyBorder="1">
      <alignment/>
      <protection/>
    </xf>
    <xf numFmtId="3" fontId="6" fillId="36" borderId="35" xfId="60" applyNumberFormat="1" applyFont="1" applyFill="1" applyBorder="1">
      <alignment/>
      <protection/>
    </xf>
    <xf numFmtId="3" fontId="6" fillId="36" borderId="17" xfId="60" applyNumberFormat="1" applyFont="1" applyFill="1" applyBorder="1">
      <alignment/>
      <protection/>
    </xf>
    <xf numFmtId="3" fontId="6" fillId="36" borderId="26" xfId="60" applyNumberFormat="1" applyFont="1" applyFill="1" applyBorder="1">
      <alignment/>
      <protection/>
    </xf>
    <xf numFmtId="37" fontId="6" fillId="36" borderId="26" xfId="60" applyFont="1" applyFill="1" applyBorder="1" applyAlignment="1" applyProtection="1">
      <alignment horizontal="right"/>
      <protection/>
    </xf>
    <xf numFmtId="3" fontId="6" fillId="36" borderId="17" xfId="60" applyNumberFormat="1" applyFont="1" applyFill="1" applyBorder="1" applyAlignment="1">
      <alignment horizontal="right"/>
      <protection/>
    </xf>
    <xf numFmtId="3" fontId="6" fillId="36" borderId="22" xfId="60" applyNumberFormat="1" applyFont="1" applyFill="1" applyBorder="1" applyAlignment="1">
      <alignment horizontal="right"/>
      <protection/>
    </xf>
    <xf numFmtId="37" fontId="3" fillId="36" borderId="26" xfId="60" applyFont="1" applyFill="1" applyBorder="1" applyAlignment="1" applyProtection="1">
      <alignment horizontal="right"/>
      <protection/>
    </xf>
    <xf numFmtId="2" fontId="6" fillId="36" borderId="17" xfId="66" applyNumberFormat="1" applyFont="1" applyFill="1" applyBorder="1" applyAlignment="1" applyProtection="1">
      <alignment horizontal="center"/>
      <protection/>
    </xf>
    <xf numFmtId="2" fontId="6" fillId="36" borderId="22" xfId="60" applyNumberFormat="1" applyFont="1" applyFill="1" applyBorder="1" applyProtection="1">
      <alignment/>
      <protection/>
    </xf>
    <xf numFmtId="2" fontId="6" fillId="36" borderId="17" xfId="60" applyNumberFormat="1" applyFont="1" applyFill="1" applyBorder="1" applyProtection="1">
      <alignment/>
      <protection/>
    </xf>
    <xf numFmtId="2" fontId="6" fillId="36" borderId="13" xfId="60" applyNumberFormat="1" applyFont="1" applyFill="1" applyBorder="1" applyAlignment="1" applyProtection="1">
      <alignment horizontal="center"/>
      <protection/>
    </xf>
    <xf numFmtId="0" fontId="28" fillId="36" borderId="48" xfId="63" applyNumberFormat="1" applyFont="1" applyFill="1" applyBorder="1">
      <alignment/>
      <protection/>
    </xf>
    <xf numFmtId="1" fontId="32" fillId="0" borderId="0" xfId="57" applyNumberFormat="1" applyFont="1" applyFill="1" applyAlignment="1">
      <alignment horizontal="center" vertical="center" wrapText="1"/>
      <protection/>
    </xf>
    <xf numFmtId="0" fontId="40" fillId="39" borderId="181" xfId="56" applyFont="1" applyFill="1" applyBorder="1" applyAlignment="1">
      <alignment horizontal="center"/>
      <protection/>
    </xf>
    <xf numFmtId="0" fontId="40" fillId="39" borderId="182" xfId="56" applyFont="1" applyFill="1" applyBorder="1" applyAlignment="1">
      <alignment horizontal="center"/>
      <protection/>
    </xf>
    <xf numFmtId="0" fontId="137" fillId="39" borderId="18" xfId="56" applyFont="1" applyFill="1" applyBorder="1" applyAlignment="1">
      <alignment horizontal="center"/>
      <protection/>
    </xf>
    <xf numFmtId="0" fontId="137" fillId="39" borderId="17" xfId="56" applyFont="1" applyFill="1" applyBorder="1" applyAlignment="1">
      <alignment horizontal="center"/>
      <protection/>
    </xf>
    <xf numFmtId="0" fontId="41" fillId="39" borderId="18" xfId="56" applyFont="1" applyFill="1" applyBorder="1" applyAlignment="1">
      <alignment horizontal="center"/>
      <protection/>
    </xf>
    <xf numFmtId="0" fontId="41" fillId="39" borderId="17" xfId="56" applyFont="1" applyFill="1" applyBorder="1" applyAlignment="1">
      <alignment horizontal="center"/>
      <protection/>
    </xf>
    <xf numFmtId="37" fontId="138" fillId="37" borderId="183" xfId="45" applyNumberFormat="1" applyFont="1" applyFill="1" applyBorder="1" applyAlignment="1" applyProtection="1">
      <alignment horizontal="center"/>
      <protection/>
    </xf>
    <xf numFmtId="37" fontId="138" fillId="37" borderId="184" xfId="45" applyNumberFormat="1" applyFont="1" applyFill="1" applyBorder="1" applyAlignment="1" applyProtection="1">
      <alignment horizontal="center"/>
      <protection/>
    </xf>
    <xf numFmtId="37" fontId="23" fillId="40" borderId="0" xfId="45" applyNumberFormat="1" applyFont="1" applyFill="1" applyBorder="1" applyAlignment="1" applyProtection="1">
      <alignment horizontal="center"/>
      <protection/>
    </xf>
    <xf numFmtId="37" fontId="18" fillId="35" borderId="36" xfId="60" applyFont="1" applyFill="1" applyBorder="1" applyAlignment="1" applyProtection="1">
      <alignment horizontal="center" vertical="center"/>
      <protection/>
    </xf>
    <xf numFmtId="37" fontId="18" fillId="35" borderId="171" xfId="60" applyFont="1" applyFill="1" applyBorder="1" applyAlignment="1" applyProtection="1">
      <alignment horizontal="center" vertical="center"/>
      <protection/>
    </xf>
    <xf numFmtId="37" fontId="18" fillId="35" borderId="35" xfId="60" applyFont="1" applyFill="1" applyBorder="1" applyAlignment="1" applyProtection="1">
      <alignment horizontal="center" vertical="center"/>
      <protection/>
    </xf>
    <xf numFmtId="37" fontId="18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9" fillId="35" borderId="151" xfId="60" applyFont="1" applyFill="1" applyBorder="1" applyAlignment="1">
      <alignment horizontal="center" vertical="center"/>
      <protection/>
    </xf>
    <xf numFmtId="0" fontId="17" fillId="0" borderId="86" xfId="55" applyFont="1" applyBorder="1" applyAlignment="1">
      <alignment horizontal="center" vertical="center"/>
      <protection/>
    </xf>
    <xf numFmtId="37" fontId="21" fillId="35" borderId="36" xfId="60" applyFont="1" applyFill="1" applyBorder="1" applyAlignment="1">
      <alignment horizontal="center" vertical="center"/>
      <protection/>
    </xf>
    <xf numFmtId="37" fontId="21" fillId="35" borderId="171" xfId="60" applyFont="1" applyFill="1" applyBorder="1" applyAlignment="1">
      <alignment horizontal="center" vertical="center"/>
      <protection/>
    </xf>
    <xf numFmtId="37" fontId="21" fillId="35" borderId="35" xfId="60" applyFont="1" applyFill="1" applyBorder="1" applyAlignment="1">
      <alignment horizontal="center" vertical="center"/>
      <protection/>
    </xf>
    <xf numFmtId="37" fontId="21" fillId="35" borderId="18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17" xfId="60" applyFont="1" applyFill="1" applyBorder="1" applyAlignment="1">
      <alignment horizontal="center" vertical="center"/>
      <protection/>
    </xf>
    <xf numFmtId="37" fontId="14" fillId="0" borderId="18" xfId="60" applyFont="1" applyFill="1" applyBorder="1" applyAlignment="1" applyProtection="1">
      <alignment horizontal="center" vertical="center"/>
      <protection/>
    </xf>
    <xf numFmtId="37" fontId="15" fillId="0" borderId="18" xfId="60" applyFont="1" applyBorder="1">
      <alignment/>
      <protection/>
    </xf>
    <xf numFmtId="37" fontId="16" fillId="0" borderId="18" xfId="60" applyFont="1" applyBorder="1">
      <alignment/>
      <protection/>
    </xf>
    <xf numFmtId="37" fontId="15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0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37" fontId="18" fillId="35" borderId="36" xfId="60" applyFont="1" applyFill="1" applyBorder="1" applyAlignment="1">
      <alignment horizontal="center" vertical="center"/>
      <protection/>
    </xf>
    <xf numFmtId="37" fontId="18" fillId="35" borderId="171" xfId="60" applyFont="1" applyFill="1" applyBorder="1" applyAlignment="1">
      <alignment horizontal="center" vertical="center"/>
      <protection/>
    </xf>
    <xf numFmtId="37" fontId="18" fillId="35" borderId="18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27" fillId="40" borderId="175" xfId="45" applyNumberFormat="1" applyFont="1" applyFill="1" applyBorder="1" applyAlignment="1" applyProtection="1">
      <alignment horizontal="center"/>
      <protection/>
    </xf>
    <xf numFmtId="37" fontId="27" fillId="40" borderId="185" xfId="45" applyNumberFormat="1" applyFont="1" applyFill="1" applyBorder="1" applyAlignment="1" applyProtection="1">
      <alignment horizontal="center"/>
      <protection/>
    </xf>
    <xf numFmtId="37" fontId="27" fillId="40" borderId="172" xfId="45" applyNumberFormat="1" applyFont="1" applyFill="1" applyBorder="1" applyAlignment="1" applyProtection="1">
      <alignment horizontal="center"/>
      <protection/>
    </xf>
    <xf numFmtId="0" fontId="5" fillId="35" borderId="175" xfId="63" applyFont="1" applyFill="1" applyBorder="1" applyAlignment="1">
      <alignment horizontal="center"/>
      <protection/>
    </xf>
    <xf numFmtId="0" fontId="5" fillId="35" borderId="185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86" xfId="63" applyFont="1" applyFill="1" applyBorder="1" applyAlignment="1">
      <alignment horizontal="center"/>
      <protection/>
    </xf>
    <xf numFmtId="0" fontId="5" fillId="35" borderId="172" xfId="63" applyFont="1" applyFill="1" applyBorder="1" applyAlignment="1">
      <alignment horizontal="center"/>
      <protection/>
    </xf>
    <xf numFmtId="0" fontId="21" fillId="35" borderId="187" xfId="63" applyFont="1" applyFill="1" applyBorder="1" applyAlignment="1">
      <alignment horizontal="center" vertical="center"/>
      <protection/>
    </xf>
    <xf numFmtId="0" fontId="21" fillId="35" borderId="25" xfId="63" applyFont="1" applyFill="1" applyBorder="1" applyAlignment="1">
      <alignment horizontal="center" vertical="center"/>
      <protection/>
    </xf>
    <xf numFmtId="0" fontId="21" fillId="35" borderId="186" xfId="63" applyFont="1" applyFill="1" applyBorder="1" applyAlignment="1">
      <alignment horizontal="center" vertical="center"/>
      <protection/>
    </xf>
    <xf numFmtId="0" fontId="18" fillId="35" borderId="40" xfId="63" applyFont="1" applyFill="1" applyBorder="1" applyAlignment="1">
      <alignment horizontal="center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0" fontId="18" fillId="35" borderId="188" xfId="63" applyFont="1" applyFill="1" applyBorder="1" applyAlignment="1">
      <alignment horizontal="center" vertical="center"/>
      <protection/>
    </xf>
    <xf numFmtId="49" fontId="12" fillId="35" borderId="175" xfId="63" applyNumberFormat="1" applyFont="1" applyFill="1" applyBorder="1" applyAlignment="1">
      <alignment horizontal="center" vertical="center" wrapText="1"/>
      <protection/>
    </xf>
    <xf numFmtId="49" fontId="12" fillId="35" borderId="185" xfId="63" applyNumberFormat="1" applyFont="1" applyFill="1" applyBorder="1" applyAlignment="1">
      <alignment horizontal="center" vertical="center" wrapText="1"/>
      <protection/>
    </xf>
    <xf numFmtId="49" fontId="12" fillId="35" borderId="189" xfId="63" applyNumberFormat="1" applyFont="1" applyFill="1" applyBorder="1" applyAlignment="1">
      <alignment horizontal="center" vertical="center" wrapText="1"/>
      <protection/>
    </xf>
    <xf numFmtId="1" fontId="13" fillId="35" borderId="187" xfId="63" applyNumberFormat="1" applyFont="1" applyFill="1" applyBorder="1" applyAlignment="1">
      <alignment horizontal="center" vertical="center" wrapText="1"/>
      <protection/>
    </xf>
    <xf numFmtId="1" fontId="13" fillId="35" borderId="190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49" fontId="5" fillId="35" borderId="191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5" fillId="35" borderId="192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49" fontId="18" fillId="35" borderId="189" xfId="57" applyNumberFormat="1" applyFont="1" applyFill="1" applyBorder="1" applyAlignment="1">
      <alignment horizontal="center" vertical="center" wrapText="1"/>
      <protection/>
    </xf>
    <xf numFmtId="49" fontId="18" fillId="35" borderId="52" xfId="57" applyNumberFormat="1" applyFont="1" applyFill="1" applyBorder="1" applyAlignment="1">
      <alignment horizontal="center" vertical="center" wrapText="1"/>
      <protection/>
    </xf>
    <xf numFmtId="1" fontId="18" fillId="35" borderId="193" xfId="57" applyNumberFormat="1" applyFont="1" applyFill="1" applyBorder="1" applyAlignment="1">
      <alignment horizontal="center" vertical="center" wrapText="1"/>
      <protection/>
    </xf>
    <xf numFmtId="1" fontId="18" fillId="35" borderId="194" xfId="57" applyNumberFormat="1" applyFont="1" applyFill="1" applyBorder="1" applyAlignment="1">
      <alignment horizontal="center" vertical="center" wrapText="1"/>
      <protection/>
    </xf>
    <xf numFmtId="0" fontId="30" fillId="35" borderId="55" xfId="57" applyFont="1" applyFill="1" applyBorder="1" applyAlignment="1">
      <alignment horizontal="center" vertical="center" wrapText="1"/>
      <protection/>
    </xf>
    <xf numFmtId="0" fontId="19" fillId="35" borderId="129" xfId="57" applyFont="1" applyFill="1" applyBorder="1" applyAlignment="1">
      <alignment horizontal="center"/>
      <protection/>
    </xf>
    <xf numFmtId="0" fontId="19" fillId="35" borderId="195" xfId="57" applyFont="1" applyFill="1" applyBorder="1" applyAlignment="1">
      <alignment horizontal="center"/>
      <protection/>
    </xf>
    <xf numFmtId="0" fontId="19" fillId="35" borderId="177" xfId="57" applyFont="1" applyFill="1" applyBorder="1" applyAlignment="1">
      <alignment horizontal="center"/>
      <protection/>
    </xf>
    <xf numFmtId="0" fontId="19" fillId="35" borderId="196" xfId="57" applyFont="1" applyFill="1" applyBorder="1" applyAlignment="1">
      <alignment horizontal="center"/>
      <protection/>
    </xf>
    <xf numFmtId="0" fontId="19" fillId="35" borderId="197" xfId="57" applyFont="1" applyFill="1" applyBorder="1" applyAlignment="1">
      <alignment horizontal="center"/>
      <protection/>
    </xf>
    <xf numFmtId="49" fontId="18" fillId="35" borderId="198" xfId="57" applyNumberFormat="1" applyFont="1" applyFill="1" applyBorder="1" applyAlignment="1">
      <alignment horizontal="center" vertical="center" wrapText="1"/>
      <protection/>
    </xf>
    <xf numFmtId="0" fontId="31" fillId="0" borderId="168" xfId="57" applyFont="1" applyBorder="1" applyAlignment="1">
      <alignment horizontal="center" vertical="center" wrapText="1"/>
      <protection/>
    </xf>
    <xf numFmtId="49" fontId="18" fillId="35" borderId="54" xfId="57" applyNumberFormat="1" applyFont="1" applyFill="1" applyBorder="1" applyAlignment="1">
      <alignment horizontal="center" vertical="center" wrapText="1"/>
      <protection/>
    </xf>
    <xf numFmtId="49" fontId="18" fillId="35" borderId="199" xfId="57" applyNumberFormat="1" applyFont="1" applyFill="1" applyBorder="1" applyAlignment="1">
      <alignment horizontal="center" vertical="center" wrapText="1"/>
      <protection/>
    </xf>
    <xf numFmtId="37" fontId="34" fillId="40" borderId="175" xfId="46" applyNumberFormat="1" applyFont="1" applyFill="1" applyBorder="1" applyAlignment="1">
      <alignment horizontal="center"/>
    </xf>
    <xf numFmtId="37" fontId="34" fillId="40" borderId="172" xfId="46" applyNumberFormat="1" applyFont="1" applyFill="1" applyBorder="1" applyAlignment="1">
      <alignment horizontal="center"/>
    </xf>
    <xf numFmtId="0" fontId="21" fillId="35" borderId="36" xfId="57" applyFont="1" applyFill="1" applyBorder="1" applyAlignment="1">
      <alignment horizontal="center" vertical="center"/>
      <protection/>
    </xf>
    <xf numFmtId="0" fontId="21" fillId="35" borderId="171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1" fontId="18" fillId="35" borderId="200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201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49" fontId="13" fillId="35" borderId="202" xfId="57" applyNumberFormat="1" applyFont="1" applyFill="1" applyBorder="1" applyAlignment="1">
      <alignment horizontal="center" vertical="center" wrapText="1"/>
      <protection/>
    </xf>
    <xf numFmtId="49" fontId="13" fillId="35" borderId="203" xfId="57" applyNumberFormat="1" applyFont="1" applyFill="1" applyBorder="1" applyAlignment="1">
      <alignment horizontal="center" vertical="center" wrapText="1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6" xfId="57" applyNumberFormat="1" applyFont="1" applyFill="1" applyBorder="1" applyAlignment="1">
      <alignment horizontal="center" vertical="center" wrapText="1"/>
      <protection/>
    </xf>
    <xf numFmtId="49" fontId="13" fillId="35" borderId="204" xfId="57" applyNumberFormat="1" applyFont="1" applyFill="1" applyBorder="1" applyAlignment="1">
      <alignment horizontal="center" vertical="center" wrapText="1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13" xfId="57" applyFont="1" applyFill="1" applyBorder="1" applyAlignment="1">
      <alignment horizontal="center" vertical="center"/>
      <protection/>
    </xf>
    <xf numFmtId="49" fontId="13" fillId="35" borderId="205" xfId="57" applyNumberFormat="1" applyFont="1" applyFill="1" applyBorder="1" applyAlignment="1">
      <alignment horizontal="center" vertical="center" wrapText="1"/>
      <protection/>
    </xf>
    <xf numFmtId="49" fontId="13" fillId="35" borderId="206" xfId="57" applyNumberFormat="1" applyFont="1" applyFill="1" applyBorder="1" applyAlignment="1">
      <alignment horizontal="center" vertical="center" wrapText="1"/>
      <protection/>
    </xf>
    <xf numFmtId="1" fontId="13" fillId="35" borderId="200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201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0" fontId="36" fillId="35" borderId="18" xfId="57" applyFont="1" applyFill="1" applyBorder="1" applyAlignment="1">
      <alignment horizontal="center" vertical="center"/>
      <protection/>
    </xf>
    <xf numFmtId="0" fontId="36" fillId="35" borderId="0" xfId="57" applyFont="1" applyFill="1" applyBorder="1" applyAlignment="1">
      <alignment horizontal="center" vertical="center"/>
      <protection/>
    </xf>
    <xf numFmtId="0" fontId="36" fillId="35" borderId="17" xfId="57" applyFont="1" applyFill="1" applyBorder="1" applyAlignment="1">
      <alignment horizontal="center" vertical="center"/>
      <protection/>
    </xf>
    <xf numFmtId="49" fontId="13" fillId="35" borderId="175" xfId="63" applyNumberFormat="1" applyFont="1" applyFill="1" applyBorder="1" applyAlignment="1">
      <alignment horizontal="center" vertical="center" wrapText="1"/>
      <protection/>
    </xf>
    <xf numFmtId="49" fontId="13" fillId="35" borderId="185" xfId="63" applyNumberFormat="1" applyFont="1" applyFill="1" applyBorder="1" applyAlignment="1">
      <alignment horizontal="center" vertical="center" wrapText="1"/>
      <protection/>
    </xf>
    <xf numFmtId="49" fontId="13" fillId="35" borderId="189" xfId="63" applyNumberFormat="1" applyFont="1" applyFill="1" applyBorder="1" applyAlignment="1">
      <alignment horizontal="center" vertical="center" wrapText="1"/>
      <protection/>
    </xf>
    <xf numFmtId="0" fontId="36" fillId="35" borderId="23" xfId="64" applyFont="1" applyFill="1" applyBorder="1" applyAlignment="1">
      <alignment horizontal="center" vertical="center"/>
      <protection/>
    </xf>
    <xf numFmtId="0" fontId="36" fillId="35" borderId="20" xfId="64" applyFont="1" applyFill="1" applyBorder="1" applyAlignment="1">
      <alignment horizontal="center" vertical="center"/>
      <protection/>
    </xf>
    <xf numFmtId="0" fontId="36" fillId="35" borderId="22" xfId="64" applyFont="1" applyFill="1" applyBorder="1" applyAlignment="1">
      <alignment horizontal="center" vertical="center"/>
      <protection/>
    </xf>
    <xf numFmtId="0" fontId="12" fillId="35" borderId="175" xfId="63" applyFont="1" applyFill="1" applyBorder="1" applyAlignment="1">
      <alignment horizontal="center"/>
      <protection/>
    </xf>
    <xf numFmtId="0" fontId="12" fillId="35" borderId="185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86" xfId="63" applyFont="1" applyFill="1" applyBorder="1" applyAlignment="1">
      <alignment horizontal="center"/>
      <protection/>
    </xf>
    <xf numFmtId="0" fontId="12" fillId="35" borderId="172" xfId="63" applyFont="1" applyFill="1" applyBorder="1" applyAlignment="1">
      <alignment horizontal="center"/>
      <protection/>
    </xf>
    <xf numFmtId="0" fontId="36" fillId="35" borderId="36" xfId="64" applyFont="1" applyFill="1" applyBorder="1" applyAlignment="1">
      <alignment horizontal="center" vertical="center"/>
      <protection/>
    </xf>
    <xf numFmtId="0" fontId="36" fillId="35" borderId="171" xfId="64" applyFont="1" applyFill="1" applyBorder="1" applyAlignment="1">
      <alignment horizontal="center" vertical="center"/>
      <protection/>
    </xf>
    <xf numFmtId="0" fontId="36" fillId="35" borderId="35" xfId="64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7" fillId="40" borderId="175" xfId="45" applyNumberFormat="1" applyFont="1" applyFill="1" applyBorder="1" applyAlignment="1" applyProtection="1">
      <alignment horizontal="center"/>
      <protection/>
    </xf>
    <xf numFmtId="37" fontId="37" fillId="40" borderId="185" xfId="45" applyNumberFormat="1" applyFont="1" applyFill="1" applyBorder="1" applyAlignment="1" applyProtection="1">
      <alignment horizontal="center"/>
      <protection/>
    </xf>
    <xf numFmtId="37" fontId="37" fillId="40" borderId="172" xfId="45" applyNumberFormat="1" applyFont="1" applyFill="1" applyBorder="1" applyAlignment="1" applyProtection="1">
      <alignment horizontal="center"/>
      <protection/>
    </xf>
    <xf numFmtId="0" fontId="13" fillId="35" borderId="175" xfId="63" applyFont="1" applyFill="1" applyBorder="1" applyAlignment="1">
      <alignment horizontal="center" vertical="center"/>
      <protection/>
    </xf>
    <xf numFmtId="0" fontId="13" fillId="35" borderId="185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86" xfId="63" applyFont="1" applyFill="1" applyBorder="1" applyAlignment="1">
      <alignment horizontal="center" vertical="center"/>
      <protection/>
    </xf>
    <xf numFmtId="0" fontId="13" fillId="35" borderId="172" xfId="63" applyFont="1" applyFill="1" applyBorder="1" applyAlignment="1">
      <alignment horizontal="center" vertical="center"/>
      <protection/>
    </xf>
    <xf numFmtId="49" fontId="19" fillId="35" borderId="117" xfId="57" applyNumberFormat="1" applyFont="1" applyFill="1" applyBorder="1" applyAlignment="1">
      <alignment horizontal="center" vertical="center" wrapText="1"/>
      <protection/>
    </xf>
    <xf numFmtId="49" fontId="19" fillId="35" borderId="207" xfId="57" applyNumberFormat="1" applyFont="1" applyFill="1" applyBorder="1" applyAlignment="1">
      <alignment horizontal="center" vertical="center" wrapText="1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54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1" fontId="12" fillId="35" borderId="118" xfId="57" applyNumberFormat="1" applyFont="1" applyFill="1" applyBorder="1" applyAlignment="1">
      <alignment horizontal="center" vertical="center" wrapText="1"/>
      <protection/>
    </xf>
    <xf numFmtId="1" fontId="12" fillId="35" borderId="145" xfId="57" applyNumberFormat="1" applyFont="1" applyFill="1" applyBorder="1" applyAlignment="1">
      <alignment horizontal="center" vertical="center" wrapText="1"/>
      <protection/>
    </xf>
    <xf numFmtId="0" fontId="6" fillId="35" borderId="180" xfId="57" applyFont="1" applyFill="1" applyBorder="1" applyAlignment="1">
      <alignment horizontal="center" vertical="center" wrapText="1"/>
      <protection/>
    </xf>
    <xf numFmtId="0" fontId="13" fillId="35" borderId="129" xfId="57" applyFont="1" applyFill="1" applyBorder="1" applyAlignment="1">
      <alignment horizontal="center"/>
      <protection/>
    </xf>
    <xf numFmtId="0" fontId="13" fillId="35" borderId="195" xfId="57" applyFont="1" applyFill="1" applyBorder="1" applyAlignment="1">
      <alignment horizontal="center"/>
      <protection/>
    </xf>
    <xf numFmtId="0" fontId="13" fillId="35" borderId="177" xfId="57" applyFont="1" applyFill="1" applyBorder="1" applyAlignment="1">
      <alignment horizontal="center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196" xfId="57" applyFont="1" applyFill="1" applyBorder="1" applyAlignment="1">
      <alignment horizontal="center"/>
      <protection/>
    </xf>
    <xf numFmtId="49" fontId="18" fillId="35" borderId="208" xfId="57" applyNumberFormat="1" applyFont="1" applyFill="1" applyBorder="1" applyAlignment="1">
      <alignment horizontal="center" vertical="center" wrapText="1"/>
      <protection/>
    </xf>
    <xf numFmtId="0" fontId="31" fillId="0" borderId="209" xfId="57" applyFont="1" applyBorder="1" applyAlignment="1">
      <alignment horizontal="center" vertical="center" wrapText="1"/>
      <protection/>
    </xf>
    <xf numFmtId="0" fontId="36" fillId="35" borderId="36" xfId="57" applyFont="1" applyFill="1" applyBorder="1" applyAlignment="1">
      <alignment horizontal="center" vertical="center"/>
      <protection/>
    </xf>
    <xf numFmtId="0" fontId="36" fillId="35" borderId="171" xfId="57" applyFont="1" applyFill="1" applyBorder="1" applyAlignment="1">
      <alignment horizontal="center" vertical="center"/>
      <protection/>
    </xf>
    <xf numFmtId="0" fontId="36" fillId="35" borderId="35" xfId="57" applyFont="1" applyFill="1" applyBorder="1" applyAlignment="1">
      <alignment horizontal="center" vertical="center"/>
      <protection/>
    </xf>
    <xf numFmtId="1" fontId="13" fillId="35" borderId="114" xfId="57" applyNumberFormat="1" applyFont="1" applyFill="1" applyBorder="1" applyAlignment="1">
      <alignment horizontal="center" vertical="center" wrapText="1"/>
      <protection/>
    </xf>
    <xf numFmtId="1" fontId="13" fillId="35" borderId="126" xfId="57" applyNumberFormat="1" applyFont="1" applyFill="1" applyBorder="1" applyAlignment="1">
      <alignment horizontal="center" vertical="center" wrapText="1"/>
      <protection/>
    </xf>
    <xf numFmtId="0" fontId="14" fillId="35" borderId="155" xfId="57" applyFont="1" applyFill="1" applyBorder="1" applyAlignment="1">
      <alignment horizontal="center" vertical="center" wrapText="1"/>
      <protection/>
    </xf>
    <xf numFmtId="49" fontId="13" fillId="35" borderId="210" xfId="57" applyNumberFormat="1" applyFont="1" applyFill="1" applyBorder="1" applyAlignment="1">
      <alignment horizontal="center" vertical="center" wrapText="1"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49" fontId="13" fillId="35" borderId="176" xfId="57" applyNumberFormat="1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17" xfId="57" applyFont="1" applyFill="1" applyBorder="1" applyAlignment="1">
      <alignment horizontal="center" vertical="center"/>
      <protection/>
    </xf>
    <xf numFmtId="49" fontId="13" fillId="35" borderId="117" xfId="57" applyNumberFormat="1" applyFont="1" applyFill="1" applyBorder="1" applyAlignment="1">
      <alignment horizontal="center" vertical="center" wrapText="1"/>
      <protection/>
    </xf>
    <xf numFmtId="49" fontId="13" fillId="35" borderId="207" xfId="57" applyNumberFormat="1" applyFont="1" applyFill="1" applyBorder="1" applyAlignment="1">
      <alignment horizontal="center" vertical="center" wrapText="1"/>
      <protection/>
    </xf>
    <xf numFmtId="1" fontId="19" fillId="35" borderId="200" xfId="57" applyNumberFormat="1" applyFont="1" applyFill="1" applyBorder="1" applyAlignment="1">
      <alignment horizontal="center" vertical="center" wrapText="1"/>
      <protection/>
    </xf>
    <xf numFmtId="0" fontId="32" fillId="35" borderId="70" xfId="57" applyFont="1" applyFill="1" applyBorder="1" applyAlignment="1">
      <alignment vertical="center"/>
      <protection/>
    </xf>
    <xf numFmtId="0" fontId="32" fillId="35" borderId="201" xfId="57" applyFont="1" applyFill="1" applyBorder="1" applyAlignment="1">
      <alignment vertical="center"/>
      <protection/>
    </xf>
    <xf numFmtId="0" fontId="32" fillId="35" borderId="62" xfId="57" applyFont="1" applyFill="1" applyBorder="1" applyAlignment="1">
      <alignment vertical="center"/>
      <protection/>
    </xf>
    <xf numFmtId="49" fontId="18" fillId="35" borderId="211" xfId="57" applyNumberFormat="1" applyFont="1" applyFill="1" applyBorder="1" applyAlignment="1">
      <alignment horizontal="center" vertical="center" wrapText="1"/>
      <protection/>
    </xf>
    <xf numFmtId="49" fontId="18" fillId="35" borderId="212" xfId="57" applyNumberFormat="1" applyFont="1" applyFill="1" applyBorder="1" applyAlignment="1">
      <alignment horizontal="center" vertical="center" wrapText="1"/>
      <protection/>
    </xf>
    <xf numFmtId="49" fontId="18" fillId="35" borderId="185" xfId="57" applyNumberFormat="1" applyFont="1" applyFill="1" applyBorder="1" applyAlignment="1">
      <alignment horizontal="center" vertical="center" wrapText="1"/>
      <protection/>
    </xf>
    <xf numFmtId="49" fontId="18" fillId="35" borderId="172" xfId="57" applyNumberFormat="1" applyFont="1" applyFill="1" applyBorder="1" applyAlignment="1">
      <alignment horizontal="center" vertical="center" wrapText="1"/>
      <protection/>
    </xf>
    <xf numFmtId="37" fontId="47" fillId="40" borderId="175" xfId="46" applyNumberFormat="1" applyFont="1" applyFill="1" applyBorder="1" applyAlignment="1">
      <alignment horizontal="center"/>
    </xf>
    <xf numFmtId="37" fontId="47" fillId="40" borderId="172" xfId="46" applyNumberFormat="1" applyFont="1" applyFill="1" applyBorder="1" applyAlignment="1">
      <alignment horizontal="center"/>
    </xf>
    <xf numFmtId="49" fontId="18" fillId="35" borderId="175" xfId="57" applyNumberFormat="1" applyFont="1" applyFill="1" applyBorder="1" applyAlignment="1">
      <alignment horizontal="center" vertical="center" wrapText="1"/>
      <protection/>
    </xf>
    <xf numFmtId="49" fontId="18" fillId="35" borderId="168" xfId="57" applyNumberFormat="1" applyFont="1" applyFill="1" applyBorder="1" applyAlignment="1">
      <alignment horizontal="center" vertical="center" wrapText="1"/>
      <protection/>
    </xf>
    <xf numFmtId="49" fontId="13" fillId="35" borderId="213" xfId="57" applyNumberFormat="1" applyFont="1" applyFill="1" applyBorder="1" applyAlignment="1">
      <alignment horizontal="center" vertical="center" wrapText="1"/>
      <protection/>
    </xf>
    <xf numFmtId="1" fontId="18" fillId="35" borderId="214" xfId="57" applyNumberFormat="1" applyFont="1" applyFill="1" applyBorder="1" applyAlignment="1">
      <alignment horizontal="center" vertical="center" wrapText="1"/>
      <protection/>
    </xf>
    <xf numFmtId="1" fontId="18" fillId="35" borderId="215" xfId="57" applyNumberFormat="1" applyFont="1" applyFill="1" applyBorder="1" applyAlignment="1">
      <alignment horizontal="center" vertical="center" wrapText="1"/>
      <protection/>
    </xf>
    <xf numFmtId="1" fontId="18" fillId="35" borderId="216" xfId="57" applyNumberFormat="1" applyFont="1" applyFill="1" applyBorder="1" applyAlignment="1">
      <alignment horizontal="center" vertical="center" wrapText="1"/>
      <protection/>
    </xf>
    <xf numFmtId="1" fontId="18" fillId="35" borderId="146" xfId="57" applyNumberFormat="1" applyFont="1" applyFill="1" applyBorder="1" applyAlignment="1">
      <alignment horizontal="center" vertical="center" wrapText="1"/>
      <protection/>
    </xf>
    <xf numFmtId="1" fontId="18" fillId="35" borderId="90" xfId="57" applyNumberFormat="1" applyFont="1" applyFill="1" applyBorder="1" applyAlignment="1">
      <alignment horizontal="center" vertical="center" wrapText="1"/>
      <protection/>
    </xf>
    <xf numFmtId="0" fontId="19" fillId="35" borderId="217" xfId="57" applyFont="1" applyFill="1" applyBorder="1" applyAlignment="1">
      <alignment horizontal="center"/>
      <protection/>
    </xf>
    <xf numFmtId="0" fontId="19" fillId="35" borderId="128" xfId="57" applyFont="1" applyFill="1" applyBorder="1" applyAlignment="1">
      <alignment horizontal="center"/>
      <protection/>
    </xf>
    <xf numFmtId="0" fontId="19" fillId="35" borderId="218" xfId="57" applyFont="1" applyFill="1" applyBorder="1" applyAlignment="1">
      <alignment horizontal="center"/>
      <protection/>
    </xf>
    <xf numFmtId="0" fontId="19" fillId="35" borderId="219" xfId="57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96"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</xdr:row>
      <xdr:rowOff>104775</xdr:rowOff>
    </xdr:from>
    <xdr:to>
      <xdr:col>7</xdr:col>
      <xdr:colOff>542925</xdr:colOff>
      <xdr:row>14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3350"/>
          <a:ext cx="28098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104775</xdr:rowOff>
    </xdr:from>
    <xdr:to>
      <xdr:col>17</xdr:col>
      <xdr:colOff>438150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6225"/>
          <a:ext cx="14573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defaultGridColor="0" zoomScale="110" zoomScaleNormal="110" zoomScalePageLayoutView="0" colorId="12" workbookViewId="0" topLeftCell="A1">
      <selection activeCell="A1" sqref="A1"/>
    </sheetView>
  </sheetViews>
  <sheetFormatPr defaultColWidth="11.421875" defaultRowHeight="15"/>
  <cols>
    <col min="1" max="1" width="1.8515625" style="338" customWidth="1"/>
    <col min="2" max="2" width="14.421875" style="338" customWidth="1"/>
    <col min="3" max="3" width="67.421875" style="338" customWidth="1"/>
    <col min="4" max="4" width="2.140625" style="338" customWidth="1"/>
    <col min="5" max="16384" width="11.421875" style="338" customWidth="1"/>
  </cols>
  <sheetData>
    <row r="1" ht="2.25" customHeight="1" thickBot="1">
      <c r="B1" s="337"/>
    </row>
    <row r="2" spans="2:3" ht="11.25" customHeight="1" thickTop="1">
      <c r="B2" s="339"/>
      <c r="C2" s="340"/>
    </row>
    <row r="3" spans="2:3" ht="21.75" customHeight="1">
      <c r="B3" s="341" t="s">
        <v>73</v>
      </c>
      <c r="C3" s="342"/>
    </row>
    <row r="4" spans="2:3" ht="18" customHeight="1">
      <c r="B4" s="343" t="s">
        <v>74</v>
      </c>
      <c r="C4" s="342"/>
    </row>
    <row r="5" spans="2:3" ht="18" customHeight="1">
      <c r="B5" s="344" t="s">
        <v>75</v>
      </c>
      <c r="C5" s="342"/>
    </row>
    <row r="6" spans="2:3" ht="9" customHeight="1">
      <c r="B6" s="345"/>
      <c r="C6" s="342"/>
    </row>
    <row r="7" spans="2:3" ht="3" customHeight="1">
      <c r="B7" s="346"/>
      <c r="C7" s="347"/>
    </row>
    <row r="8" spans="2:5" ht="24">
      <c r="B8" s="501" t="s">
        <v>149</v>
      </c>
      <c r="C8" s="502"/>
      <c r="E8" s="348"/>
    </row>
    <row r="9" spans="2:5" ht="23.25">
      <c r="B9" s="503" t="s">
        <v>37</v>
      </c>
      <c r="C9" s="504"/>
      <c r="E9" s="348"/>
    </row>
    <row r="10" spans="2:3" ht="15" customHeight="1">
      <c r="B10" s="505" t="s">
        <v>76</v>
      </c>
      <c r="C10" s="506"/>
    </row>
    <row r="11" spans="2:3" ht="4.5" customHeight="1" thickBot="1">
      <c r="B11" s="349"/>
      <c r="C11" s="350"/>
    </row>
    <row r="12" spans="2:3" ht="19.5" customHeight="1" thickBot="1" thickTop="1">
      <c r="B12" s="380" t="s">
        <v>77</v>
      </c>
      <c r="C12" s="381" t="s">
        <v>135</v>
      </c>
    </row>
    <row r="13" spans="2:3" ht="19.5" customHeight="1" thickTop="1">
      <c r="B13" s="351" t="s">
        <v>78</v>
      </c>
      <c r="C13" s="352" t="s">
        <v>79</v>
      </c>
    </row>
    <row r="14" spans="2:3" ht="19.5" customHeight="1">
      <c r="B14" s="353" t="s">
        <v>80</v>
      </c>
      <c r="C14" s="354" t="s">
        <v>81</v>
      </c>
    </row>
    <row r="15" spans="2:3" ht="19.5" customHeight="1">
      <c r="B15" s="355" t="s">
        <v>82</v>
      </c>
      <c r="C15" s="356" t="s">
        <v>83</v>
      </c>
    </row>
    <row r="16" spans="2:3" ht="19.5" customHeight="1">
      <c r="B16" s="353" t="s">
        <v>84</v>
      </c>
      <c r="C16" s="354" t="s">
        <v>85</v>
      </c>
    </row>
    <row r="17" spans="2:3" ht="19.5" customHeight="1">
      <c r="B17" s="355" t="s">
        <v>86</v>
      </c>
      <c r="C17" s="356" t="s">
        <v>87</v>
      </c>
    </row>
    <row r="18" spans="2:3" ht="19.5" customHeight="1">
      <c r="B18" s="353" t="s">
        <v>88</v>
      </c>
      <c r="C18" s="354" t="s">
        <v>89</v>
      </c>
    </row>
    <row r="19" spans="2:3" ht="19.5" customHeight="1">
      <c r="B19" s="355" t="s">
        <v>90</v>
      </c>
      <c r="C19" s="356" t="s">
        <v>91</v>
      </c>
    </row>
    <row r="20" spans="2:3" ht="19.5" customHeight="1">
      <c r="B20" s="353" t="s">
        <v>92</v>
      </c>
      <c r="C20" s="354" t="s">
        <v>93</v>
      </c>
    </row>
    <row r="21" spans="2:3" ht="19.5" customHeight="1">
      <c r="B21" s="355" t="s">
        <v>94</v>
      </c>
      <c r="C21" s="356" t="s">
        <v>95</v>
      </c>
    </row>
    <row r="22" spans="2:3" ht="19.5" customHeight="1">
      <c r="B22" s="353" t="s">
        <v>96</v>
      </c>
      <c r="C22" s="354" t="s">
        <v>97</v>
      </c>
    </row>
    <row r="23" spans="2:3" ht="20.25" customHeight="1">
      <c r="B23" s="355" t="s">
        <v>98</v>
      </c>
      <c r="C23" s="356" t="s">
        <v>99</v>
      </c>
    </row>
    <row r="24" spans="2:3" ht="20.25" customHeight="1">
      <c r="B24" s="353" t="s">
        <v>100</v>
      </c>
      <c r="C24" s="354" t="s">
        <v>101</v>
      </c>
    </row>
    <row r="25" spans="2:3" ht="20.25" customHeight="1">
      <c r="B25" s="355" t="s">
        <v>102</v>
      </c>
      <c r="C25" s="357" t="s">
        <v>103</v>
      </c>
    </row>
    <row r="26" spans="2:3" ht="20.25" customHeight="1">
      <c r="B26" s="353" t="s">
        <v>104</v>
      </c>
      <c r="C26" s="382" t="s">
        <v>105</v>
      </c>
    </row>
    <row r="27" spans="2:4" ht="20.25" customHeight="1">
      <c r="B27" s="355" t="s">
        <v>115</v>
      </c>
      <c r="C27" s="356" t="s">
        <v>127</v>
      </c>
      <c r="D27" s="390"/>
    </row>
    <row r="28" spans="2:4" ht="20.25" customHeight="1">
      <c r="B28" s="463" t="s">
        <v>116</v>
      </c>
      <c r="C28" s="369" t="s">
        <v>128</v>
      </c>
      <c r="D28" s="390"/>
    </row>
    <row r="29" spans="2:4" ht="20.25" customHeight="1">
      <c r="B29" s="355" t="s">
        <v>117</v>
      </c>
      <c r="C29" s="357" t="s">
        <v>129</v>
      </c>
      <c r="D29" s="390"/>
    </row>
    <row r="30" spans="2:4" ht="20.25" customHeight="1" thickBot="1">
      <c r="B30" s="464" t="s">
        <v>118</v>
      </c>
      <c r="C30" s="370" t="s">
        <v>130</v>
      </c>
      <c r="D30" s="390"/>
    </row>
    <row r="31" ht="13.5" thickTop="1"/>
    <row r="32" spans="1:3" ht="14.25">
      <c r="A32" s="383"/>
      <c r="B32" s="384" t="s">
        <v>136</v>
      </c>
      <c r="C32" s="383"/>
    </row>
    <row r="33" spans="1:3" ht="12.75">
      <c r="A33" s="383"/>
      <c r="B33" s="383" t="s">
        <v>141</v>
      </c>
      <c r="C33" s="383"/>
    </row>
    <row r="34" spans="1:3" ht="12.75">
      <c r="A34" s="383"/>
      <c r="B34" s="383"/>
      <c r="C34" s="383"/>
    </row>
    <row r="35" spans="1:3" ht="14.25">
      <c r="A35" s="383"/>
      <c r="B35" s="384" t="s">
        <v>137</v>
      </c>
      <c r="C35" s="383"/>
    </row>
    <row r="36" spans="1:3" ht="12.75">
      <c r="A36" s="383"/>
      <c r="B36" s="383" t="s">
        <v>138</v>
      </c>
      <c r="C36" s="383"/>
    </row>
    <row r="37" spans="1:3" ht="12.75">
      <c r="A37" s="383"/>
      <c r="B37" s="383"/>
      <c r="C37" s="383"/>
    </row>
    <row r="38" spans="1:3" ht="14.25">
      <c r="A38" s="383"/>
      <c r="B38" s="384" t="s">
        <v>139</v>
      </c>
      <c r="C38" s="383"/>
    </row>
    <row r="39" spans="1:3" ht="12.75">
      <c r="A39" s="383"/>
      <c r="B39" s="383" t="s">
        <v>140</v>
      </c>
      <c r="C39" s="383"/>
    </row>
    <row r="40" spans="1:3" ht="12.75">
      <c r="A40" s="383"/>
      <c r="B40" s="383"/>
      <c r="C40" s="383"/>
    </row>
    <row r="41" spans="1:3" ht="15">
      <c r="A41" s="383"/>
      <c r="B41" s="385" t="s">
        <v>106</v>
      </c>
      <c r="C41" s="383"/>
    </row>
    <row r="42" spans="1:3" ht="14.25">
      <c r="A42" s="383"/>
      <c r="B42" s="384" t="s">
        <v>142</v>
      </c>
      <c r="C42" s="383"/>
    </row>
    <row r="43" spans="1:3" ht="13.5">
      <c r="A43" s="383"/>
      <c r="B43" s="386" t="s">
        <v>107</v>
      </c>
      <c r="C43" s="383"/>
    </row>
    <row r="44" spans="1:3" ht="12.75">
      <c r="A44" s="383"/>
      <c r="B44" s="387" t="s">
        <v>108</v>
      </c>
      <c r="C44" s="383"/>
    </row>
    <row r="45" spans="1:3" ht="12.75">
      <c r="A45" s="383"/>
      <c r="B45" s="383"/>
      <c r="C45" s="383"/>
    </row>
    <row r="46" spans="1:3" ht="12.75">
      <c r="A46" s="383"/>
      <c r="B46" s="383"/>
      <c r="C46" s="383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5"/>
  <sheetViews>
    <sheetView showGridLines="0" zoomScale="88" zoomScaleNormal="88" zoomScalePageLayoutView="0" workbookViewId="0" topLeftCell="A1">
      <selection activeCell="N1" sqref="N1:Q1"/>
    </sheetView>
  </sheetViews>
  <sheetFormatPr defaultColWidth="9.140625" defaultRowHeight="15"/>
  <cols>
    <col min="1" max="1" width="15.8515625" style="185" customWidth="1"/>
    <col min="2" max="2" width="9.8515625" style="185" customWidth="1"/>
    <col min="3" max="3" width="12.00390625" style="185" customWidth="1"/>
    <col min="4" max="4" width="9.140625" style="185" bestFit="1" customWidth="1"/>
    <col min="5" max="5" width="9.7109375" style="185" bestFit="1" customWidth="1"/>
    <col min="6" max="6" width="9.7109375" style="185" customWidth="1"/>
    <col min="7" max="7" width="11.7109375" style="185" customWidth="1"/>
    <col min="8" max="8" width="9.140625" style="185" bestFit="1" customWidth="1"/>
    <col min="9" max="9" width="9.00390625" style="185" customWidth="1"/>
    <col min="10" max="10" width="10.421875" style="185" customWidth="1"/>
    <col min="11" max="11" width="12.00390625" style="185" customWidth="1"/>
    <col min="12" max="12" width="10.421875" style="185" bestFit="1" customWidth="1"/>
    <col min="13" max="13" width="9.7109375" style="185" bestFit="1" customWidth="1"/>
    <col min="14" max="14" width="10.421875" style="185" bestFit="1" customWidth="1"/>
    <col min="15" max="15" width="11.57421875" style="185" customWidth="1"/>
    <col min="16" max="16" width="10.421875" style="185" bestFit="1" customWidth="1"/>
    <col min="17" max="17" width="10.28125" style="185" customWidth="1"/>
    <col min="18" max="16384" width="9.140625" style="185" customWidth="1"/>
  </cols>
  <sheetData>
    <row r="1" spans="14:17" ht="19.5" thickBot="1">
      <c r="N1" s="619" t="s">
        <v>28</v>
      </c>
      <c r="O1" s="620"/>
      <c r="P1" s="620"/>
      <c r="Q1" s="621"/>
    </row>
    <row r="2" ht="3.75" customHeight="1" thickBot="1"/>
    <row r="3" spans="1:17" ht="24" customHeight="1" thickTop="1">
      <c r="A3" s="613" t="s">
        <v>53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5"/>
    </row>
    <row r="4" spans="1:17" ht="23.25" customHeight="1" thickBot="1">
      <c r="A4" s="605" t="s">
        <v>37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7"/>
    </row>
    <row r="5" spans="1:17" s="210" customFormat="1" ht="20.25" customHeight="1" thickBot="1">
      <c r="A5" s="616" t="s">
        <v>143</v>
      </c>
      <c r="B5" s="622" t="s">
        <v>36</v>
      </c>
      <c r="C5" s="623"/>
      <c r="D5" s="623"/>
      <c r="E5" s="623"/>
      <c r="F5" s="624"/>
      <c r="G5" s="624"/>
      <c r="H5" s="624"/>
      <c r="I5" s="625"/>
      <c r="J5" s="623" t="s">
        <v>35</v>
      </c>
      <c r="K5" s="623"/>
      <c r="L5" s="623"/>
      <c r="M5" s="623"/>
      <c r="N5" s="623"/>
      <c r="O5" s="623"/>
      <c r="P5" s="623"/>
      <c r="Q5" s="626"/>
    </row>
    <row r="6" spans="1:17" s="467" customFormat="1" ht="28.5" customHeight="1" thickBot="1">
      <c r="A6" s="617"/>
      <c r="B6" s="602" t="s">
        <v>154</v>
      </c>
      <c r="C6" s="603"/>
      <c r="D6" s="604"/>
      <c r="E6" s="558" t="s">
        <v>34</v>
      </c>
      <c r="F6" s="602" t="s">
        <v>155</v>
      </c>
      <c r="G6" s="603"/>
      <c r="H6" s="604"/>
      <c r="I6" s="560" t="s">
        <v>33</v>
      </c>
      <c r="J6" s="602" t="s">
        <v>156</v>
      </c>
      <c r="K6" s="603"/>
      <c r="L6" s="604"/>
      <c r="M6" s="558" t="s">
        <v>34</v>
      </c>
      <c r="N6" s="602" t="s">
        <v>157</v>
      </c>
      <c r="O6" s="603"/>
      <c r="P6" s="604"/>
      <c r="Q6" s="558" t="s">
        <v>33</v>
      </c>
    </row>
    <row r="7" spans="1:17" s="209" customFormat="1" ht="22.5" customHeight="1" thickBot="1">
      <c r="A7" s="618"/>
      <c r="B7" s="118" t="s">
        <v>22</v>
      </c>
      <c r="C7" s="115" t="s">
        <v>21</v>
      </c>
      <c r="D7" s="115" t="s">
        <v>17</v>
      </c>
      <c r="E7" s="559"/>
      <c r="F7" s="118" t="s">
        <v>22</v>
      </c>
      <c r="G7" s="116" t="s">
        <v>21</v>
      </c>
      <c r="H7" s="115" t="s">
        <v>17</v>
      </c>
      <c r="I7" s="561"/>
      <c r="J7" s="118" t="s">
        <v>22</v>
      </c>
      <c r="K7" s="115" t="s">
        <v>21</v>
      </c>
      <c r="L7" s="116" t="s">
        <v>17</v>
      </c>
      <c r="M7" s="559"/>
      <c r="N7" s="117" t="s">
        <v>22</v>
      </c>
      <c r="O7" s="116" t="s">
        <v>21</v>
      </c>
      <c r="P7" s="115" t="s">
        <v>17</v>
      </c>
      <c r="Q7" s="559"/>
    </row>
    <row r="8" spans="1:17" s="211" customFormat="1" ht="18" customHeight="1" thickBot="1">
      <c r="A8" s="218" t="s">
        <v>50</v>
      </c>
      <c r="B8" s="217">
        <f>SUM(B9:B53)</f>
        <v>11860.884999999998</v>
      </c>
      <c r="C8" s="213">
        <f>SUM(C9:C53)</f>
        <v>1465.537999999999</v>
      </c>
      <c r="D8" s="213">
        <f>C8+B8</f>
        <v>13326.422999999997</v>
      </c>
      <c r="E8" s="214">
        <f>D8/$D$8</f>
        <v>1</v>
      </c>
      <c r="F8" s="213">
        <f>SUM(F9:F53)</f>
        <v>12160.972</v>
      </c>
      <c r="G8" s="213">
        <f>SUM(G9:G53)</f>
        <v>1509.9099999999999</v>
      </c>
      <c r="H8" s="213">
        <f>G8+F8</f>
        <v>13670.882</v>
      </c>
      <c r="I8" s="216">
        <f>(D8/H8-1)</f>
        <v>-0.025196545475266507</v>
      </c>
      <c r="J8" s="215">
        <f>SUM(J9:J53)</f>
        <v>131136.7890000001</v>
      </c>
      <c r="K8" s="213">
        <f>SUM(K9:K53)</f>
        <v>16024.102000000239</v>
      </c>
      <c r="L8" s="213">
        <f>K8+J8</f>
        <v>147160.89100000035</v>
      </c>
      <c r="M8" s="214">
        <f>(L8/$L$8)</f>
        <v>1</v>
      </c>
      <c r="N8" s="213">
        <f>SUM(N9:N53)</f>
        <v>126536.20300000008</v>
      </c>
      <c r="O8" s="213">
        <f>SUM(O9:O53)</f>
        <v>15413.582000000544</v>
      </c>
      <c r="P8" s="213">
        <f>O8+N8</f>
        <v>141949.78500000061</v>
      </c>
      <c r="Q8" s="212">
        <f>(L8/P8-1)</f>
        <v>0.036710911538187396</v>
      </c>
    </row>
    <row r="9" spans="1:17" s="186" customFormat="1" ht="18" customHeight="1" thickTop="1">
      <c r="A9" s="200" t="s">
        <v>217</v>
      </c>
      <c r="B9" s="199">
        <v>1860.2299999999998</v>
      </c>
      <c r="C9" s="195">
        <v>2.291</v>
      </c>
      <c r="D9" s="195">
        <f>C9+B9</f>
        <v>1862.5209999999997</v>
      </c>
      <c r="E9" s="198">
        <f>D9/$D$8</f>
        <v>0.13976150989654165</v>
      </c>
      <c r="F9" s="196">
        <v>1843.9890000000003</v>
      </c>
      <c r="G9" s="195">
        <v>36.912</v>
      </c>
      <c r="H9" s="195">
        <f>G9+F9</f>
        <v>1880.9010000000003</v>
      </c>
      <c r="I9" s="197">
        <f>(D9/H9-1)</f>
        <v>-0.009771912503635516</v>
      </c>
      <c r="J9" s="196">
        <v>22212.903000000013</v>
      </c>
      <c r="K9" s="195">
        <v>652.4530000000001</v>
      </c>
      <c r="L9" s="195">
        <f>K9+J9</f>
        <v>22865.356000000014</v>
      </c>
      <c r="M9" s="197">
        <f>(L9/$L$8)</f>
        <v>0.15537658031711674</v>
      </c>
      <c r="N9" s="196">
        <v>20522.26600000001</v>
      </c>
      <c r="O9" s="195">
        <v>804.7599999999998</v>
      </c>
      <c r="P9" s="195">
        <f>O9+N9</f>
        <v>21327.02600000001</v>
      </c>
      <c r="Q9" s="194">
        <f>(L9/P9-1)</f>
        <v>0.07213054459632606</v>
      </c>
    </row>
    <row r="10" spans="1:17" s="186" customFormat="1" ht="18" customHeight="1">
      <c r="A10" s="200" t="s">
        <v>220</v>
      </c>
      <c r="B10" s="199">
        <v>1424.58</v>
      </c>
      <c r="C10" s="195">
        <v>10.552</v>
      </c>
      <c r="D10" s="195">
        <f>C10+B10</f>
        <v>1435.1319999999998</v>
      </c>
      <c r="E10" s="198">
        <f>D10/$D$8</f>
        <v>0.10769071340448973</v>
      </c>
      <c r="F10" s="196">
        <v>1507.6750000000002</v>
      </c>
      <c r="G10" s="195">
        <v>14.512</v>
      </c>
      <c r="H10" s="195">
        <f>G10+F10</f>
        <v>1522.1870000000001</v>
      </c>
      <c r="I10" s="197">
        <f>(D10/H10-1)</f>
        <v>-0.057190739376962396</v>
      </c>
      <c r="J10" s="196">
        <v>14412.619</v>
      </c>
      <c r="K10" s="195">
        <v>90.92199999999998</v>
      </c>
      <c r="L10" s="195">
        <f>K10+J10</f>
        <v>14503.541000000001</v>
      </c>
      <c r="M10" s="197">
        <f>(L10/$L$8)</f>
        <v>0.0985556753662219</v>
      </c>
      <c r="N10" s="196">
        <v>16366.225000000006</v>
      </c>
      <c r="O10" s="195">
        <v>120.70100000000001</v>
      </c>
      <c r="P10" s="195">
        <f>O10+N10</f>
        <v>16486.926000000007</v>
      </c>
      <c r="Q10" s="194">
        <f>(L10/P10-1)</f>
        <v>-0.12030047323558102</v>
      </c>
    </row>
    <row r="11" spans="1:17" s="186" customFormat="1" ht="18" customHeight="1">
      <c r="A11" s="200" t="s">
        <v>218</v>
      </c>
      <c r="B11" s="199">
        <v>1428.121</v>
      </c>
      <c r="C11" s="195">
        <v>4.1450000000000005</v>
      </c>
      <c r="D11" s="195">
        <f>C11+B11</f>
        <v>1432.266</v>
      </c>
      <c r="E11" s="198">
        <f>D11/$D$8</f>
        <v>0.10747565194351105</v>
      </c>
      <c r="F11" s="196">
        <v>1491.166</v>
      </c>
      <c r="G11" s="195">
        <v>9.957</v>
      </c>
      <c r="H11" s="195">
        <f>G11+F11</f>
        <v>1501.123</v>
      </c>
      <c r="I11" s="197">
        <f>(D11/H11-1)</f>
        <v>-0.04587032508328759</v>
      </c>
      <c r="J11" s="196">
        <v>17377.171000000002</v>
      </c>
      <c r="K11" s="195">
        <v>74.03499999999998</v>
      </c>
      <c r="L11" s="195">
        <f>K11+J11</f>
        <v>17451.206000000002</v>
      </c>
      <c r="M11" s="197">
        <f>(L11/$L$8)</f>
        <v>0.11858589521586928</v>
      </c>
      <c r="N11" s="196">
        <v>18118.565</v>
      </c>
      <c r="O11" s="195">
        <v>75.48400000000001</v>
      </c>
      <c r="P11" s="195">
        <f>O11+N11</f>
        <v>18194.049</v>
      </c>
      <c r="Q11" s="194">
        <f>(L11/P11-1)</f>
        <v>-0.0408288996033811</v>
      </c>
    </row>
    <row r="12" spans="1:17" s="186" customFormat="1" ht="18" customHeight="1">
      <c r="A12" s="200" t="s">
        <v>241</v>
      </c>
      <c r="B12" s="199">
        <v>1086.4789999999998</v>
      </c>
      <c r="C12" s="195">
        <v>1.1</v>
      </c>
      <c r="D12" s="195">
        <f>C12+B12</f>
        <v>1087.5789999999997</v>
      </c>
      <c r="E12" s="198">
        <f>D12/$D$8</f>
        <v>0.08161072179683926</v>
      </c>
      <c r="F12" s="196">
        <v>1121.841</v>
      </c>
      <c r="G12" s="195">
        <v>0.4</v>
      </c>
      <c r="H12" s="195">
        <f>G12+F12</f>
        <v>1122.241</v>
      </c>
      <c r="I12" s="197">
        <f>(D12/H12-1)</f>
        <v>-0.030886413880797714</v>
      </c>
      <c r="J12" s="196">
        <v>12951.443999999992</v>
      </c>
      <c r="K12" s="195">
        <v>8.951999999999998</v>
      </c>
      <c r="L12" s="195">
        <f>K12+J12</f>
        <v>12960.395999999992</v>
      </c>
      <c r="M12" s="197">
        <f>(L12/$L$8)</f>
        <v>0.08806956734177399</v>
      </c>
      <c r="N12" s="196">
        <v>13016.626000000004</v>
      </c>
      <c r="O12" s="195">
        <v>16.282</v>
      </c>
      <c r="P12" s="195">
        <f>O12+N12</f>
        <v>13032.908000000003</v>
      </c>
      <c r="Q12" s="194">
        <f>(L12/P12-1)</f>
        <v>-0.005563762131982508</v>
      </c>
    </row>
    <row r="13" spans="1:17" s="186" customFormat="1" ht="18" customHeight="1">
      <c r="A13" s="200" t="s">
        <v>219</v>
      </c>
      <c r="B13" s="199">
        <v>854.965</v>
      </c>
      <c r="C13" s="195">
        <v>3.6999999999999997</v>
      </c>
      <c r="D13" s="195">
        <f aca="true" t="shared" si="0" ref="D13:D20">C13+B13</f>
        <v>858.6650000000001</v>
      </c>
      <c r="E13" s="198">
        <f aca="true" t="shared" si="1" ref="E13:E20">D13/$D$8</f>
        <v>0.06443326915257007</v>
      </c>
      <c r="F13" s="196">
        <v>832.1809999999999</v>
      </c>
      <c r="G13" s="195">
        <v>2.3449999999999998</v>
      </c>
      <c r="H13" s="195">
        <f aca="true" t="shared" si="2" ref="H13:H20">G13+F13</f>
        <v>834.526</v>
      </c>
      <c r="I13" s="197">
        <f aca="true" t="shared" si="3" ref="I13:I20">(D13/H13-1)</f>
        <v>0.028925401964708275</v>
      </c>
      <c r="J13" s="196">
        <v>8756.103000000001</v>
      </c>
      <c r="K13" s="195">
        <v>23.76</v>
      </c>
      <c r="L13" s="195">
        <f aca="true" t="shared" si="4" ref="L13:L20">K13+J13</f>
        <v>8779.863000000001</v>
      </c>
      <c r="M13" s="197">
        <f aca="true" t="shared" si="5" ref="M13:M20">(L13/$L$8)</f>
        <v>0.05966165970006243</v>
      </c>
      <c r="N13" s="196">
        <v>7421.682</v>
      </c>
      <c r="O13" s="195">
        <v>26.582</v>
      </c>
      <c r="P13" s="195">
        <f aca="true" t="shared" si="6" ref="P13:P20">O13+N13</f>
        <v>7448.264</v>
      </c>
      <c r="Q13" s="194">
        <f aca="true" t="shared" si="7" ref="Q13:Q20">(L13/P13-1)</f>
        <v>0.17877978009372408</v>
      </c>
    </row>
    <row r="14" spans="1:17" s="186" customFormat="1" ht="18" customHeight="1">
      <c r="A14" s="200" t="s">
        <v>225</v>
      </c>
      <c r="B14" s="199">
        <v>642.649</v>
      </c>
      <c r="C14" s="195">
        <v>68.66499999999999</v>
      </c>
      <c r="D14" s="195">
        <f t="shared" si="0"/>
        <v>711.314</v>
      </c>
      <c r="E14" s="198">
        <f t="shared" si="1"/>
        <v>0.0533762135570813</v>
      </c>
      <c r="F14" s="196">
        <v>803.884</v>
      </c>
      <c r="G14" s="195">
        <v>130.844</v>
      </c>
      <c r="H14" s="195">
        <f t="shared" si="2"/>
        <v>934.7280000000001</v>
      </c>
      <c r="I14" s="197">
        <f t="shared" si="3"/>
        <v>-0.23901498617779726</v>
      </c>
      <c r="J14" s="196">
        <v>9103.690000000004</v>
      </c>
      <c r="K14" s="195">
        <v>877.6300000000001</v>
      </c>
      <c r="L14" s="195">
        <f t="shared" si="4"/>
        <v>9981.320000000003</v>
      </c>
      <c r="M14" s="197">
        <f t="shared" si="5"/>
        <v>0.06782590083665625</v>
      </c>
      <c r="N14" s="196">
        <v>7371.527000000001</v>
      </c>
      <c r="O14" s="195">
        <v>812.9899999999999</v>
      </c>
      <c r="P14" s="195">
        <f t="shared" si="6"/>
        <v>8184.517000000001</v>
      </c>
      <c r="Q14" s="194">
        <f t="shared" si="7"/>
        <v>0.21953684010919683</v>
      </c>
    </row>
    <row r="15" spans="1:17" s="186" customFormat="1" ht="18" customHeight="1">
      <c r="A15" s="200" t="s">
        <v>227</v>
      </c>
      <c r="B15" s="199">
        <v>385.10699999999997</v>
      </c>
      <c r="C15" s="195">
        <v>5.936</v>
      </c>
      <c r="D15" s="195">
        <f t="shared" si="0"/>
        <v>391.04299999999995</v>
      </c>
      <c r="E15" s="198">
        <f t="shared" si="1"/>
        <v>0.02934343296772135</v>
      </c>
      <c r="F15" s="196">
        <v>404.945</v>
      </c>
      <c r="G15" s="195">
        <v>1.276</v>
      </c>
      <c r="H15" s="195">
        <f t="shared" si="2"/>
        <v>406.221</v>
      </c>
      <c r="I15" s="197">
        <f t="shared" si="3"/>
        <v>-0.03736389797671724</v>
      </c>
      <c r="J15" s="196">
        <v>3786.619</v>
      </c>
      <c r="K15" s="195">
        <v>58.54200000000001</v>
      </c>
      <c r="L15" s="195">
        <f t="shared" si="4"/>
        <v>3845.161</v>
      </c>
      <c r="M15" s="197">
        <f t="shared" si="5"/>
        <v>0.02612895976553982</v>
      </c>
      <c r="N15" s="196">
        <v>3878.296999999999</v>
      </c>
      <c r="O15" s="195">
        <v>40.873000000000005</v>
      </c>
      <c r="P15" s="195">
        <f t="shared" si="6"/>
        <v>3919.169999999999</v>
      </c>
      <c r="Q15" s="194">
        <f t="shared" si="7"/>
        <v>-0.018883845303979907</v>
      </c>
    </row>
    <row r="16" spans="1:17" s="186" customFormat="1" ht="18" customHeight="1">
      <c r="A16" s="200" t="s">
        <v>221</v>
      </c>
      <c r="B16" s="199">
        <v>326.389</v>
      </c>
      <c r="C16" s="195">
        <v>2.31</v>
      </c>
      <c r="D16" s="195">
        <f t="shared" si="0"/>
        <v>328.699</v>
      </c>
      <c r="E16" s="198">
        <f t="shared" si="1"/>
        <v>0.024665208360863233</v>
      </c>
      <c r="F16" s="196">
        <v>317.339</v>
      </c>
      <c r="G16" s="195">
        <v>0.12</v>
      </c>
      <c r="H16" s="195">
        <f t="shared" si="2"/>
        <v>317.459</v>
      </c>
      <c r="I16" s="197">
        <f t="shared" si="3"/>
        <v>0.03540614693550981</v>
      </c>
      <c r="J16" s="196">
        <v>3283.5290000000005</v>
      </c>
      <c r="K16" s="195">
        <v>54.40900000000001</v>
      </c>
      <c r="L16" s="195">
        <f t="shared" si="4"/>
        <v>3337.9380000000006</v>
      </c>
      <c r="M16" s="197">
        <f t="shared" si="5"/>
        <v>0.02268223559478172</v>
      </c>
      <c r="N16" s="196">
        <v>2824.6250000000005</v>
      </c>
      <c r="O16" s="195">
        <v>64.23700000000002</v>
      </c>
      <c r="P16" s="195">
        <f t="shared" si="6"/>
        <v>2888.8620000000005</v>
      </c>
      <c r="Q16" s="194">
        <f t="shared" si="7"/>
        <v>0.15545083150389316</v>
      </c>
    </row>
    <row r="17" spans="1:17" s="186" customFormat="1" ht="18" customHeight="1">
      <c r="A17" s="200" t="s">
        <v>223</v>
      </c>
      <c r="B17" s="199">
        <v>319.35699999999997</v>
      </c>
      <c r="C17" s="195">
        <v>0</v>
      </c>
      <c r="D17" s="195">
        <f t="shared" si="0"/>
        <v>319.35699999999997</v>
      </c>
      <c r="E17" s="198">
        <f t="shared" si="1"/>
        <v>0.02396419504318601</v>
      </c>
      <c r="F17" s="196">
        <v>198.739</v>
      </c>
      <c r="G17" s="195">
        <v>5.23</v>
      </c>
      <c r="H17" s="195">
        <f t="shared" si="2"/>
        <v>203.969</v>
      </c>
      <c r="I17" s="197">
        <f t="shared" si="3"/>
        <v>0.5657134172349718</v>
      </c>
      <c r="J17" s="196">
        <v>3392.31</v>
      </c>
      <c r="K17" s="195">
        <v>5.49</v>
      </c>
      <c r="L17" s="195">
        <f t="shared" si="4"/>
        <v>3397.7999999999997</v>
      </c>
      <c r="M17" s="197">
        <f t="shared" si="5"/>
        <v>0.02308901486604883</v>
      </c>
      <c r="N17" s="196">
        <v>2187.902</v>
      </c>
      <c r="O17" s="195">
        <v>24.302999999999997</v>
      </c>
      <c r="P17" s="195">
        <f t="shared" si="6"/>
        <v>2212.205</v>
      </c>
      <c r="Q17" s="194">
        <f t="shared" si="7"/>
        <v>0.5359336047066161</v>
      </c>
    </row>
    <row r="18" spans="1:17" s="186" customFormat="1" ht="18" customHeight="1">
      <c r="A18" s="200" t="s">
        <v>222</v>
      </c>
      <c r="B18" s="199">
        <v>296.61300000000006</v>
      </c>
      <c r="C18" s="195">
        <v>6.98</v>
      </c>
      <c r="D18" s="195">
        <f t="shared" si="0"/>
        <v>303.5930000000001</v>
      </c>
      <c r="E18" s="198">
        <f t="shared" si="1"/>
        <v>0.022781281968912447</v>
      </c>
      <c r="F18" s="196">
        <v>247.075</v>
      </c>
      <c r="G18" s="195">
        <v>9.471</v>
      </c>
      <c r="H18" s="195">
        <f t="shared" si="2"/>
        <v>256.546</v>
      </c>
      <c r="I18" s="197">
        <f t="shared" si="3"/>
        <v>0.1833862153376007</v>
      </c>
      <c r="J18" s="196">
        <v>2643.0709999999995</v>
      </c>
      <c r="K18" s="195">
        <v>20.22</v>
      </c>
      <c r="L18" s="195">
        <f t="shared" si="4"/>
        <v>2663.2909999999993</v>
      </c>
      <c r="M18" s="197">
        <f t="shared" si="5"/>
        <v>0.01809781785026018</v>
      </c>
      <c r="N18" s="196">
        <v>2573.127000000001</v>
      </c>
      <c r="O18" s="195">
        <v>17.503999999999998</v>
      </c>
      <c r="P18" s="195">
        <f t="shared" si="6"/>
        <v>2590.6310000000008</v>
      </c>
      <c r="Q18" s="194">
        <f t="shared" si="7"/>
        <v>0.02804722092802825</v>
      </c>
    </row>
    <row r="19" spans="1:17" s="186" customFormat="1" ht="18" customHeight="1">
      <c r="A19" s="200" t="s">
        <v>261</v>
      </c>
      <c r="B19" s="199">
        <v>0</v>
      </c>
      <c r="C19" s="195">
        <v>202.837</v>
      </c>
      <c r="D19" s="195">
        <f t="shared" si="0"/>
        <v>202.837</v>
      </c>
      <c r="E19" s="198">
        <f t="shared" si="1"/>
        <v>0.015220663489369957</v>
      </c>
      <c r="F19" s="196"/>
      <c r="G19" s="195">
        <v>25.442</v>
      </c>
      <c r="H19" s="195">
        <f t="shared" si="2"/>
        <v>25.442</v>
      </c>
      <c r="I19" s="197">
        <f t="shared" si="3"/>
        <v>6.972525744831381</v>
      </c>
      <c r="J19" s="196"/>
      <c r="K19" s="195">
        <v>740.099</v>
      </c>
      <c r="L19" s="195">
        <f t="shared" si="4"/>
        <v>740.099</v>
      </c>
      <c r="M19" s="197">
        <f t="shared" si="5"/>
        <v>0.0050291826515238905</v>
      </c>
      <c r="N19" s="196"/>
      <c r="O19" s="195">
        <v>375.013</v>
      </c>
      <c r="P19" s="195">
        <f t="shared" si="6"/>
        <v>375.013</v>
      </c>
      <c r="Q19" s="194">
        <f t="shared" si="7"/>
        <v>0.9735289176641879</v>
      </c>
    </row>
    <row r="20" spans="1:17" s="186" customFormat="1" ht="18" customHeight="1">
      <c r="A20" s="200" t="s">
        <v>226</v>
      </c>
      <c r="B20" s="199">
        <v>199.31</v>
      </c>
      <c r="C20" s="195">
        <v>0</v>
      </c>
      <c r="D20" s="195">
        <f t="shared" si="0"/>
        <v>199.31</v>
      </c>
      <c r="E20" s="198">
        <f t="shared" si="1"/>
        <v>0.014956001321584948</v>
      </c>
      <c r="F20" s="196">
        <v>190.108</v>
      </c>
      <c r="G20" s="195"/>
      <c r="H20" s="195">
        <f t="shared" si="2"/>
        <v>190.108</v>
      </c>
      <c r="I20" s="197">
        <f t="shared" si="3"/>
        <v>0.04840406505775663</v>
      </c>
      <c r="J20" s="196">
        <v>1514.0799999999995</v>
      </c>
      <c r="K20" s="195">
        <v>3.625</v>
      </c>
      <c r="L20" s="195">
        <f t="shared" si="4"/>
        <v>1517.7049999999995</v>
      </c>
      <c r="M20" s="197">
        <f t="shared" si="5"/>
        <v>0.010313236007792286</v>
      </c>
      <c r="N20" s="196">
        <v>1513.3429999999996</v>
      </c>
      <c r="O20" s="195">
        <v>31.249</v>
      </c>
      <c r="P20" s="195">
        <f t="shared" si="6"/>
        <v>1544.5919999999996</v>
      </c>
      <c r="Q20" s="194">
        <f t="shared" si="7"/>
        <v>-0.017407185845841555</v>
      </c>
    </row>
    <row r="21" spans="1:17" s="186" customFormat="1" ht="18" customHeight="1">
      <c r="A21" s="200" t="s">
        <v>230</v>
      </c>
      <c r="B21" s="199">
        <v>190.847</v>
      </c>
      <c r="C21" s="195">
        <v>0</v>
      </c>
      <c r="D21" s="195">
        <f aca="true" t="shared" si="8" ref="D21:D27">C21+B21</f>
        <v>190.847</v>
      </c>
      <c r="E21" s="198">
        <f aca="true" t="shared" si="9" ref="E21:E27">D21/$D$8</f>
        <v>0.014320947188904334</v>
      </c>
      <c r="F21" s="196">
        <v>158.644</v>
      </c>
      <c r="G21" s="195"/>
      <c r="H21" s="195">
        <f aca="true" t="shared" si="10" ref="H21:H27">G21+F21</f>
        <v>158.644</v>
      </c>
      <c r="I21" s="197">
        <f aca="true" t="shared" si="11" ref="I21:I27">(D21/H21-1)</f>
        <v>0.20298908247396685</v>
      </c>
      <c r="J21" s="196">
        <v>1902.133</v>
      </c>
      <c r="K21" s="195">
        <v>0.18</v>
      </c>
      <c r="L21" s="195">
        <f aca="true" t="shared" si="12" ref="L21:L27">K21+J21</f>
        <v>1902.313</v>
      </c>
      <c r="M21" s="197">
        <f aca="true" t="shared" si="13" ref="M21:M27">(L21/$L$8)</f>
        <v>0.012926756470915873</v>
      </c>
      <c r="N21" s="196">
        <v>1932.78</v>
      </c>
      <c r="O21" s="195">
        <v>5.48</v>
      </c>
      <c r="P21" s="195">
        <f aca="true" t="shared" si="14" ref="P21:P27">O21+N21</f>
        <v>1938.26</v>
      </c>
      <c r="Q21" s="194">
        <f aca="true" t="shared" si="15" ref="Q21:Q27">(L21/P21-1)</f>
        <v>-0.018546015498436708</v>
      </c>
    </row>
    <row r="22" spans="1:17" s="186" customFormat="1" ht="18" customHeight="1">
      <c r="A22" s="200" t="s">
        <v>228</v>
      </c>
      <c r="B22" s="199">
        <v>164.61700000000002</v>
      </c>
      <c r="C22" s="195">
        <v>3.62</v>
      </c>
      <c r="D22" s="195">
        <f t="shared" si="8"/>
        <v>168.23700000000002</v>
      </c>
      <c r="E22" s="198">
        <f t="shared" si="9"/>
        <v>0.01262431786834322</v>
      </c>
      <c r="F22" s="196">
        <v>143.474</v>
      </c>
      <c r="G22" s="195">
        <v>7.3</v>
      </c>
      <c r="H22" s="195">
        <f t="shared" si="10"/>
        <v>150.774</v>
      </c>
      <c r="I22" s="197">
        <f t="shared" si="11"/>
        <v>0.11582235663973917</v>
      </c>
      <c r="J22" s="196">
        <v>1638.8709999999999</v>
      </c>
      <c r="K22" s="195">
        <v>50.86000000000001</v>
      </c>
      <c r="L22" s="195">
        <f t="shared" si="12"/>
        <v>1689.7309999999998</v>
      </c>
      <c r="M22" s="197">
        <f t="shared" si="13"/>
        <v>0.011482201477021472</v>
      </c>
      <c r="N22" s="196">
        <v>1572.6889999999999</v>
      </c>
      <c r="O22" s="195">
        <v>40.65900000000001</v>
      </c>
      <c r="P22" s="195">
        <f t="shared" si="14"/>
        <v>1613.348</v>
      </c>
      <c r="Q22" s="194">
        <f t="shared" si="15"/>
        <v>0.0473444043070681</v>
      </c>
    </row>
    <row r="23" spans="1:17" s="186" customFormat="1" ht="18" customHeight="1">
      <c r="A23" s="200" t="s">
        <v>235</v>
      </c>
      <c r="B23" s="199">
        <v>134.558</v>
      </c>
      <c r="C23" s="195">
        <v>29.17</v>
      </c>
      <c r="D23" s="195">
        <f t="shared" si="8"/>
        <v>163.728</v>
      </c>
      <c r="E23" s="198">
        <f t="shared" si="9"/>
        <v>0.01228596750981115</v>
      </c>
      <c r="F23" s="196">
        <v>72.257</v>
      </c>
      <c r="G23" s="195">
        <v>50.188</v>
      </c>
      <c r="H23" s="195">
        <f t="shared" si="10"/>
        <v>122.44500000000001</v>
      </c>
      <c r="I23" s="197">
        <f t="shared" si="11"/>
        <v>0.33715545755237053</v>
      </c>
      <c r="J23" s="196">
        <v>791.6869999999999</v>
      </c>
      <c r="K23" s="195">
        <v>372.432</v>
      </c>
      <c r="L23" s="195">
        <f t="shared" si="12"/>
        <v>1164.119</v>
      </c>
      <c r="M23" s="197">
        <f t="shared" si="13"/>
        <v>0.00791051883479013</v>
      </c>
      <c r="N23" s="196">
        <v>581.9210000000002</v>
      </c>
      <c r="O23" s="195">
        <v>447.22999999999996</v>
      </c>
      <c r="P23" s="195">
        <f t="shared" si="14"/>
        <v>1029.151</v>
      </c>
      <c r="Q23" s="194">
        <f t="shared" si="15"/>
        <v>0.13114499232862808</v>
      </c>
    </row>
    <row r="24" spans="1:17" s="186" customFormat="1" ht="18" customHeight="1">
      <c r="A24" s="200" t="s">
        <v>242</v>
      </c>
      <c r="B24" s="199">
        <v>142.433</v>
      </c>
      <c r="C24" s="195">
        <v>0.31</v>
      </c>
      <c r="D24" s="195">
        <f t="shared" si="8"/>
        <v>142.743</v>
      </c>
      <c r="E24" s="198">
        <f t="shared" si="9"/>
        <v>0.010711276386769355</v>
      </c>
      <c r="F24" s="196">
        <v>150.55599999999998</v>
      </c>
      <c r="G24" s="195">
        <v>0.092</v>
      </c>
      <c r="H24" s="195">
        <f t="shared" si="10"/>
        <v>150.648</v>
      </c>
      <c r="I24" s="197">
        <f t="shared" si="11"/>
        <v>-0.05247331527799903</v>
      </c>
      <c r="J24" s="196">
        <v>1843.788</v>
      </c>
      <c r="K24" s="195">
        <v>14.295</v>
      </c>
      <c r="L24" s="195">
        <f t="shared" si="12"/>
        <v>1858.083</v>
      </c>
      <c r="M24" s="197">
        <f t="shared" si="13"/>
        <v>0.012626201074033968</v>
      </c>
      <c r="N24" s="196">
        <v>1405.852</v>
      </c>
      <c r="O24" s="195">
        <v>4.273000000000001</v>
      </c>
      <c r="P24" s="195">
        <f t="shared" si="14"/>
        <v>1410.125</v>
      </c>
      <c r="Q24" s="194">
        <f t="shared" si="15"/>
        <v>0.317672546760039</v>
      </c>
    </row>
    <row r="25" spans="1:17" s="186" customFormat="1" ht="18" customHeight="1">
      <c r="A25" s="200" t="s">
        <v>231</v>
      </c>
      <c r="B25" s="199">
        <v>118.123</v>
      </c>
      <c r="C25" s="195">
        <v>12.593</v>
      </c>
      <c r="D25" s="195">
        <f t="shared" si="8"/>
        <v>130.716</v>
      </c>
      <c r="E25" s="198">
        <f t="shared" si="9"/>
        <v>0.00980878364734483</v>
      </c>
      <c r="F25" s="196">
        <v>172.99400000000003</v>
      </c>
      <c r="G25" s="195">
        <v>33.189</v>
      </c>
      <c r="H25" s="195">
        <f t="shared" si="10"/>
        <v>206.18300000000002</v>
      </c>
      <c r="I25" s="197">
        <f t="shared" si="11"/>
        <v>-0.36601950694286145</v>
      </c>
      <c r="J25" s="196">
        <v>1206.6650000000002</v>
      </c>
      <c r="K25" s="195">
        <v>164.25500000000002</v>
      </c>
      <c r="L25" s="195">
        <f t="shared" si="12"/>
        <v>1370.9200000000003</v>
      </c>
      <c r="M25" s="197">
        <f t="shared" si="13"/>
        <v>0.009315790293767636</v>
      </c>
      <c r="N25" s="196">
        <v>1308.049</v>
      </c>
      <c r="O25" s="195">
        <v>234.772</v>
      </c>
      <c r="P25" s="195">
        <f t="shared" si="14"/>
        <v>1542.821</v>
      </c>
      <c r="Q25" s="194">
        <f t="shared" si="15"/>
        <v>-0.11141992492972264</v>
      </c>
    </row>
    <row r="26" spans="1:17" s="186" customFormat="1" ht="18" customHeight="1">
      <c r="A26" s="200" t="s">
        <v>254</v>
      </c>
      <c r="B26" s="199">
        <v>107.48600000000002</v>
      </c>
      <c r="C26" s="195">
        <v>1.954</v>
      </c>
      <c r="D26" s="195">
        <f t="shared" si="8"/>
        <v>109.44000000000001</v>
      </c>
      <c r="E26" s="198">
        <f t="shared" si="9"/>
        <v>0.00821225620708573</v>
      </c>
      <c r="F26" s="196">
        <v>141.042</v>
      </c>
      <c r="G26" s="195">
        <v>8.741999999999999</v>
      </c>
      <c r="H26" s="195">
        <f t="shared" si="10"/>
        <v>149.784</v>
      </c>
      <c r="I26" s="197">
        <f t="shared" si="11"/>
        <v>-0.2693478609197243</v>
      </c>
      <c r="J26" s="196">
        <v>848.7630000000004</v>
      </c>
      <c r="K26" s="195">
        <v>36.688</v>
      </c>
      <c r="L26" s="195">
        <f t="shared" si="12"/>
        <v>885.4510000000004</v>
      </c>
      <c r="M26" s="197">
        <f t="shared" si="13"/>
        <v>0.006016890724044327</v>
      </c>
      <c r="N26" s="196">
        <v>1202.803</v>
      </c>
      <c r="O26" s="195">
        <v>49.13099999999999</v>
      </c>
      <c r="P26" s="195">
        <f t="shared" si="14"/>
        <v>1251.9340000000002</v>
      </c>
      <c r="Q26" s="194">
        <f t="shared" si="15"/>
        <v>-0.2927334827554805</v>
      </c>
    </row>
    <row r="27" spans="1:17" s="186" customFormat="1" ht="18" customHeight="1">
      <c r="A27" s="200" t="s">
        <v>237</v>
      </c>
      <c r="B27" s="199">
        <v>91.606</v>
      </c>
      <c r="C27" s="195">
        <v>3.5</v>
      </c>
      <c r="D27" s="195">
        <f t="shared" si="8"/>
        <v>95.106</v>
      </c>
      <c r="E27" s="198">
        <f t="shared" si="9"/>
        <v>0.00713664874662916</v>
      </c>
      <c r="F27" s="196">
        <v>102.451</v>
      </c>
      <c r="G27" s="195">
        <v>1.1</v>
      </c>
      <c r="H27" s="195">
        <f t="shared" si="10"/>
        <v>103.55099999999999</v>
      </c>
      <c r="I27" s="197">
        <f t="shared" si="11"/>
        <v>-0.08155401686125674</v>
      </c>
      <c r="J27" s="196">
        <v>992.3589999999998</v>
      </c>
      <c r="K27" s="195">
        <v>4.9350000000000005</v>
      </c>
      <c r="L27" s="195">
        <f t="shared" si="12"/>
        <v>997.2939999999998</v>
      </c>
      <c r="M27" s="197">
        <f t="shared" si="13"/>
        <v>0.0067768956359471715</v>
      </c>
      <c r="N27" s="196">
        <v>962.5969999999999</v>
      </c>
      <c r="O27" s="195">
        <v>9.183</v>
      </c>
      <c r="P27" s="195">
        <f t="shared" si="14"/>
        <v>971.7799999999999</v>
      </c>
      <c r="Q27" s="194">
        <f t="shared" si="15"/>
        <v>0.026254913663586343</v>
      </c>
    </row>
    <row r="28" spans="1:17" s="186" customFormat="1" ht="18" customHeight="1">
      <c r="A28" s="200" t="s">
        <v>229</v>
      </c>
      <c r="B28" s="199">
        <v>35.812</v>
      </c>
      <c r="C28" s="195">
        <v>54.748</v>
      </c>
      <c r="D28" s="195">
        <f aca="true" t="shared" si="16" ref="D28:D34">C28+B28</f>
        <v>90.56</v>
      </c>
      <c r="E28" s="198">
        <f aca="true" t="shared" si="17" ref="E28:E34">D28/$D$8</f>
        <v>0.006795521949138191</v>
      </c>
      <c r="F28" s="196">
        <v>103.283</v>
      </c>
      <c r="G28" s="195">
        <v>105.512</v>
      </c>
      <c r="H28" s="195">
        <f aca="true" t="shared" si="18" ref="H28:H34">G28+F28</f>
        <v>208.79500000000002</v>
      </c>
      <c r="I28" s="197">
        <f aca="true" t="shared" si="19" ref="I28:I34">(D28/H28-1)</f>
        <v>-0.5662731387245863</v>
      </c>
      <c r="J28" s="196">
        <v>504.4069999999999</v>
      </c>
      <c r="K28" s="195">
        <v>680.1930000000001</v>
      </c>
      <c r="L28" s="195">
        <f aca="true" t="shared" si="20" ref="L28:L34">K28+J28</f>
        <v>1184.6</v>
      </c>
      <c r="M28" s="197">
        <f aca="true" t="shared" si="21" ref="M28:M34">(L28/$L$8)</f>
        <v>0.008049693039708471</v>
      </c>
      <c r="N28" s="196">
        <v>795.224</v>
      </c>
      <c r="O28" s="195">
        <v>695.3170000000001</v>
      </c>
      <c r="P28" s="195">
        <f aca="true" t="shared" si="22" ref="P28:P34">O28+N28</f>
        <v>1490.5410000000002</v>
      </c>
      <c r="Q28" s="194">
        <f aca="true" t="shared" si="23" ref="Q28:Q34">(L28/P28-1)</f>
        <v>-0.20525500472647196</v>
      </c>
    </row>
    <row r="29" spans="1:17" s="186" customFormat="1" ht="18" customHeight="1">
      <c r="A29" s="200" t="s">
        <v>243</v>
      </c>
      <c r="B29" s="199">
        <v>87.36</v>
      </c>
      <c r="C29" s="195">
        <v>0.058</v>
      </c>
      <c r="D29" s="195">
        <f t="shared" si="16"/>
        <v>87.418</v>
      </c>
      <c r="E29" s="198">
        <f t="shared" si="17"/>
        <v>0.006559749754303914</v>
      </c>
      <c r="F29" s="196">
        <v>62.819</v>
      </c>
      <c r="G29" s="195"/>
      <c r="H29" s="195">
        <f t="shared" si="18"/>
        <v>62.819</v>
      </c>
      <c r="I29" s="197">
        <f t="shared" si="19"/>
        <v>0.391585348381859</v>
      </c>
      <c r="J29" s="196">
        <v>914.0550000000002</v>
      </c>
      <c r="K29" s="195">
        <v>0.197</v>
      </c>
      <c r="L29" s="195">
        <f t="shared" si="20"/>
        <v>914.2520000000002</v>
      </c>
      <c r="M29" s="197">
        <f t="shared" si="21"/>
        <v>0.006212601689126753</v>
      </c>
      <c r="N29" s="196">
        <v>498.516</v>
      </c>
      <c r="O29" s="195">
        <v>0.1</v>
      </c>
      <c r="P29" s="195">
        <f t="shared" si="22"/>
        <v>498.61600000000004</v>
      </c>
      <c r="Q29" s="194">
        <f t="shared" si="23"/>
        <v>0.8335793476342519</v>
      </c>
    </row>
    <row r="30" spans="1:17" s="186" customFormat="1" ht="18" customHeight="1">
      <c r="A30" s="200" t="s">
        <v>224</v>
      </c>
      <c r="B30" s="199">
        <v>84.001</v>
      </c>
      <c r="C30" s="195">
        <v>0</v>
      </c>
      <c r="D30" s="195">
        <f t="shared" si="16"/>
        <v>84.001</v>
      </c>
      <c r="E30" s="198">
        <f t="shared" si="17"/>
        <v>0.006303341864504828</v>
      </c>
      <c r="F30" s="196">
        <v>48.117000000000004</v>
      </c>
      <c r="G30" s="195"/>
      <c r="H30" s="195">
        <f t="shared" si="18"/>
        <v>48.117000000000004</v>
      </c>
      <c r="I30" s="197">
        <f t="shared" si="19"/>
        <v>0.7457655298543133</v>
      </c>
      <c r="J30" s="196">
        <v>714.7799999999999</v>
      </c>
      <c r="K30" s="195">
        <v>0.806</v>
      </c>
      <c r="L30" s="195">
        <f t="shared" si="20"/>
        <v>715.5859999999999</v>
      </c>
      <c r="M30" s="197">
        <f t="shared" si="21"/>
        <v>0.0048626098628337215</v>
      </c>
      <c r="N30" s="196">
        <v>397.60600000000005</v>
      </c>
      <c r="O30" s="195">
        <v>1.031</v>
      </c>
      <c r="P30" s="195">
        <f t="shared" si="22"/>
        <v>398.63700000000006</v>
      </c>
      <c r="Q30" s="194">
        <f t="shared" si="23"/>
        <v>0.7950817410325679</v>
      </c>
    </row>
    <row r="31" spans="1:17" s="186" customFormat="1" ht="18" customHeight="1">
      <c r="A31" s="200" t="s">
        <v>246</v>
      </c>
      <c r="B31" s="199">
        <v>74.005</v>
      </c>
      <c r="C31" s="195">
        <v>0.9099999999999999</v>
      </c>
      <c r="D31" s="195">
        <f t="shared" si="16"/>
        <v>74.91499999999999</v>
      </c>
      <c r="E31" s="198">
        <f t="shared" si="17"/>
        <v>0.0056215385028675745</v>
      </c>
      <c r="F31" s="196">
        <v>46.334</v>
      </c>
      <c r="G31" s="195">
        <v>1.27</v>
      </c>
      <c r="H31" s="195">
        <f t="shared" si="18"/>
        <v>47.604000000000006</v>
      </c>
      <c r="I31" s="197">
        <f t="shared" si="19"/>
        <v>0.5737122930846144</v>
      </c>
      <c r="J31" s="196">
        <v>477.6980000000001</v>
      </c>
      <c r="K31" s="195">
        <v>13.253</v>
      </c>
      <c r="L31" s="195">
        <f t="shared" si="20"/>
        <v>490.9510000000001</v>
      </c>
      <c r="M31" s="197">
        <f t="shared" si="21"/>
        <v>0.0033361513148218087</v>
      </c>
      <c r="N31" s="196">
        <v>556.0179999999999</v>
      </c>
      <c r="O31" s="195">
        <v>27.247</v>
      </c>
      <c r="P31" s="195">
        <f t="shared" si="22"/>
        <v>583.2649999999999</v>
      </c>
      <c r="Q31" s="194">
        <f t="shared" si="23"/>
        <v>-0.1582711117588057</v>
      </c>
    </row>
    <row r="32" spans="1:17" s="186" customFormat="1" ht="18" customHeight="1">
      <c r="A32" s="200" t="s">
        <v>236</v>
      </c>
      <c r="B32" s="199">
        <v>49.488</v>
      </c>
      <c r="C32" s="195">
        <v>5.908</v>
      </c>
      <c r="D32" s="195">
        <f t="shared" si="16"/>
        <v>55.396</v>
      </c>
      <c r="E32" s="198">
        <f t="shared" si="17"/>
        <v>0.004156854393710901</v>
      </c>
      <c r="F32" s="196">
        <v>45.078</v>
      </c>
      <c r="G32" s="195">
        <v>15.255</v>
      </c>
      <c r="H32" s="195">
        <f t="shared" si="18"/>
        <v>60.333000000000006</v>
      </c>
      <c r="I32" s="197">
        <f t="shared" si="19"/>
        <v>-0.0818291813766927</v>
      </c>
      <c r="J32" s="196">
        <v>591.8199999999998</v>
      </c>
      <c r="K32" s="195">
        <v>69.85699999999997</v>
      </c>
      <c r="L32" s="195">
        <f t="shared" si="20"/>
        <v>661.6769999999998</v>
      </c>
      <c r="M32" s="197">
        <f t="shared" si="21"/>
        <v>0.004496282915275351</v>
      </c>
      <c r="N32" s="196">
        <v>514.153</v>
      </c>
      <c r="O32" s="195">
        <v>76.62299999999999</v>
      </c>
      <c r="P32" s="195">
        <f t="shared" si="22"/>
        <v>590.7760000000001</v>
      </c>
      <c r="Q32" s="194">
        <f t="shared" si="23"/>
        <v>0.12001333838883044</v>
      </c>
    </row>
    <row r="33" spans="1:17" s="186" customFormat="1" ht="18" customHeight="1">
      <c r="A33" s="200" t="s">
        <v>252</v>
      </c>
      <c r="B33" s="199">
        <v>51.968</v>
      </c>
      <c r="C33" s="195">
        <v>1.3599999999999999</v>
      </c>
      <c r="D33" s="195">
        <f t="shared" si="16"/>
        <v>53.328</v>
      </c>
      <c r="E33" s="198">
        <f t="shared" si="17"/>
        <v>0.0040016739675755465</v>
      </c>
      <c r="F33" s="196">
        <v>49.423</v>
      </c>
      <c r="G33" s="195"/>
      <c r="H33" s="195">
        <f t="shared" si="18"/>
        <v>49.423</v>
      </c>
      <c r="I33" s="197">
        <f t="shared" si="19"/>
        <v>0.07901179612730913</v>
      </c>
      <c r="J33" s="196">
        <v>549.959</v>
      </c>
      <c r="K33" s="195">
        <v>2.21</v>
      </c>
      <c r="L33" s="195">
        <f t="shared" si="20"/>
        <v>552.169</v>
      </c>
      <c r="M33" s="197">
        <f t="shared" si="21"/>
        <v>0.0037521449907502846</v>
      </c>
      <c r="N33" s="196">
        <v>470.124</v>
      </c>
      <c r="O33" s="195">
        <v>0.30000000000000004</v>
      </c>
      <c r="P33" s="195">
        <f t="shared" si="22"/>
        <v>470.42400000000004</v>
      </c>
      <c r="Q33" s="194">
        <f t="shared" si="23"/>
        <v>0.17376877030083482</v>
      </c>
    </row>
    <row r="34" spans="1:17" s="186" customFormat="1" ht="18" customHeight="1">
      <c r="A34" s="200" t="s">
        <v>238</v>
      </c>
      <c r="B34" s="199">
        <v>51.071</v>
      </c>
      <c r="C34" s="195">
        <v>0.014</v>
      </c>
      <c r="D34" s="195">
        <f t="shared" si="16"/>
        <v>51.085</v>
      </c>
      <c r="E34" s="198">
        <f t="shared" si="17"/>
        <v>0.003833361735553495</v>
      </c>
      <c r="F34" s="196">
        <v>44.892</v>
      </c>
      <c r="G34" s="195">
        <v>0.29000000000000004</v>
      </c>
      <c r="H34" s="195">
        <f t="shared" si="18"/>
        <v>45.182</v>
      </c>
      <c r="I34" s="197">
        <f t="shared" si="19"/>
        <v>0.13064937364437168</v>
      </c>
      <c r="J34" s="196">
        <v>470.23</v>
      </c>
      <c r="K34" s="195">
        <v>26.572</v>
      </c>
      <c r="L34" s="195">
        <f t="shared" si="20"/>
        <v>496.802</v>
      </c>
      <c r="M34" s="197">
        <f t="shared" si="21"/>
        <v>0.003375910519595854</v>
      </c>
      <c r="N34" s="196">
        <v>402.699</v>
      </c>
      <c r="O34" s="195">
        <v>39.06800000000001</v>
      </c>
      <c r="P34" s="195">
        <f t="shared" si="22"/>
        <v>441.76700000000005</v>
      </c>
      <c r="Q34" s="194">
        <f t="shared" si="23"/>
        <v>0.12457924652588348</v>
      </c>
    </row>
    <row r="35" spans="1:17" s="186" customFormat="1" ht="18" customHeight="1">
      <c r="A35" s="200" t="s">
        <v>256</v>
      </c>
      <c r="B35" s="199">
        <v>11.426</v>
      </c>
      <c r="C35" s="195">
        <v>30.407999999999998</v>
      </c>
      <c r="D35" s="195">
        <f aca="true" t="shared" si="24" ref="D35:D43">C35+B35</f>
        <v>41.833999999999996</v>
      </c>
      <c r="E35" s="198">
        <f aca="true" t="shared" si="25" ref="E35:E43">D35/$D$8</f>
        <v>0.003139176956937357</v>
      </c>
      <c r="F35" s="196">
        <v>1.229</v>
      </c>
      <c r="G35" s="195">
        <v>55.773999999999994</v>
      </c>
      <c r="H35" s="195">
        <f aca="true" t="shared" si="26" ref="H35:H43">G35+F35</f>
        <v>57.00299999999999</v>
      </c>
      <c r="I35" s="197">
        <f aca="true" t="shared" si="27" ref="I35:I43">(D35/H35-1)</f>
        <v>-0.2661088012911601</v>
      </c>
      <c r="J35" s="196">
        <v>55.83599999999999</v>
      </c>
      <c r="K35" s="195">
        <v>304.0129999999999</v>
      </c>
      <c r="L35" s="195">
        <f aca="true" t="shared" si="28" ref="L35:L43">K35+J35</f>
        <v>359.84899999999993</v>
      </c>
      <c r="M35" s="197">
        <f aca="true" t="shared" si="29" ref="M35:M43">(L35/$L$8)</f>
        <v>0.002445276034649716</v>
      </c>
      <c r="N35" s="196">
        <v>4.613</v>
      </c>
      <c r="O35" s="195">
        <v>377.907</v>
      </c>
      <c r="P35" s="195">
        <f aca="true" t="shared" si="30" ref="P35:P43">O35+N35</f>
        <v>382.52</v>
      </c>
      <c r="Q35" s="194">
        <f aca="true" t="shared" si="31" ref="Q35:Q43">(L35/P35-1)</f>
        <v>-0.0592674892816063</v>
      </c>
    </row>
    <row r="36" spans="1:17" s="186" customFormat="1" ht="18" customHeight="1">
      <c r="A36" s="200" t="s">
        <v>240</v>
      </c>
      <c r="B36" s="199">
        <v>36.15</v>
      </c>
      <c r="C36" s="195">
        <v>2.288</v>
      </c>
      <c r="D36" s="195">
        <f t="shared" si="24"/>
        <v>38.437999999999995</v>
      </c>
      <c r="E36" s="198">
        <f t="shared" si="25"/>
        <v>0.002884344883844675</v>
      </c>
      <c r="F36" s="196">
        <v>39.039</v>
      </c>
      <c r="G36" s="195">
        <v>6.366</v>
      </c>
      <c r="H36" s="195">
        <f t="shared" si="26"/>
        <v>45.405</v>
      </c>
      <c r="I36" s="197">
        <f t="shared" si="27"/>
        <v>-0.15344125096355044</v>
      </c>
      <c r="J36" s="196">
        <v>440.00199999999995</v>
      </c>
      <c r="K36" s="195">
        <v>27.618</v>
      </c>
      <c r="L36" s="195">
        <f t="shared" si="28"/>
        <v>467.61999999999995</v>
      </c>
      <c r="M36" s="197">
        <f t="shared" si="29"/>
        <v>0.0031776105514337966</v>
      </c>
      <c r="N36" s="196">
        <v>464.512</v>
      </c>
      <c r="O36" s="195">
        <v>64.40300000000003</v>
      </c>
      <c r="P36" s="195">
        <f t="shared" si="30"/>
        <v>528.9150000000001</v>
      </c>
      <c r="Q36" s="194">
        <f t="shared" si="31"/>
        <v>-0.11588818619248864</v>
      </c>
    </row>
    <row r="37" spans="1:17" s="186" customFormat="1" ht="18" customHeight="1">
      <c r="A37" s="200" t="s">
        <v>234</v>
      </c>
      <c r="B37" s="199">
        <v>29.931</v>
      </c>
      <c r="C37" s="195">
        <v>0.2</v>
      </c>
      <c r="D37" s="195">
        <f t="shared" si="24"/>
        <v>30.131</v>
      </c>
      <c r="E37" s="198">
        <f t="shared" si="25"/>
        <v>0.0022609968181259146</v>
      </c>
      <c r="F37" s="196">
        <v>10.953</v>
      </c>
      <c r="G37" s="195"/>
      <c r="H37" s="195">
        <f t="shared" si="26"/>
        <v>10.953</v>
      </c>
      <c r="I37" s="197">
        <f t="shared" si="27"/>
        <v>1.7509358166712317</v>
      </c>
      <c r="J37" s="196">
        <v>211.97800000000004</v>
      </c>
      <c r="K37" s="195">
        <v>0.29100000000000004</v>
      </c>
      <c r="L37" s="195">
        <f t="shared" si="28"/>
        <v>212.26900000000003</v>
      </c>
      <c r="M37" s="197">
        <f t="shared" si="29"/>
        <v>0.0014424280701045738</v>
      </c>
      <c r="N37" s="196">
        <v>141.17800000000003</v>
      </c>
      <c r="O37" s="195">
        <v>0.052000000000000005</v>
      </c>
      <c r="P37" s="195">
        <f t="shared" si="30"/>
        <v>141.23000000000002</v>
      </c>
      <c r="Q37" s="194">
        <f t="shared" si="31"/>
        <v>0.5030021950010621</v>
      </c>
    </row>
    <row r="38" spans="1:17" s="186" customFormat="1" ht="18" customHeight="1">
      <c r="A38" s="200" t="s">
        <v>244</v>
      </c>
      <c r="B38" s="199">
        <v>28.525</v>
      </c>
      <c r="C38" s="195">
        <v>0</v>
      </c>
      <c r="D38" s="195">
        <f t="shared" si="24"/>
        <v>28.525</v>
      </c>
      <c r="E38" s="198">
        <f t="shared" si="25"/>
        <v>0.0021404843595314365</v>
      </c>
      <c r="F38" s="196">
        <v>26.066000000000003</v>
      </c>
      <c r="G38" s="195">
        <v>0.15000000000000002</v>
      </c>
      <c r="H38" s="195">
        <f t="shared" si="26"/>
        <v>26.216</v>
      </c>
      <c r="I38" s="197">
        <f t="shared" si="27"/>
        <v>0.08807598413182771</v>
      </c>
      <c r="J38" s="196">
        <v>238.38000000000002</v>
      </c>
      <c r="K38" s="195">
        <v>0.95</v>
      </c>
      <c r="L38" s="195">
        <f t="shared" si="28"/>
        <v>239.33</v>
      </c>
      <c r="M38" s="197">
        <f t="shared" si="29"/>
        <v>0.001626315241594993</v>
      </c>
      <c r="N38" s="196">
        <v>318.93699999999995</v>
      </c>
      <c r="O38" s="195">
        <v>1.1540000000000001</v>
      </c>
      <c r="P38" s="195">
        <f t="shared" si="30"/>
        <v>320.09099999999995</v>
      </c>
      <c r="Q38" s="194">
        <f t="shared" si="31"/>
        <v>-0.25230637537450273</v>
      </c>
    </row>
    <row r="39" spans="1:17" s="186" customFormat="1" ht="18" customHeight="1">
      <c r="A39" s="200" t="s">
        <v>262</v>
      </c>
      <c r="B39" s="199">
        <v>25.337000000000003</v>
      </c>
      <c r="C39" s="195">
        <v>1.135</v>
      </c>
      <c r="D39" s="195">
        <f t="shared" si="24"/>
        <v>26.472000000000005</v>
      </c>
      <c r="E39" s="198">
        <f t="shared" si="25"/>
        <v>0.0019864295167577985</v>
      </c>
      <c r="F39" s="196">
        <v>24.375999999999998</v>
      </c>
      <c r="G39" s="195">
        <v>0.25</v>
      </c>
      <c r="H39" s="195">
        <f t="shared" si="26"/>
        <v>24.625999999999998</v>
      </c>
      <c r="I39" s="197">
        <f t="shared" si="27"/>
        <v>0.07496142288638064</v>
      </c>
      <c r="J39" s="196">
        <v>301.059</v>
      </c>
      <c r="K39" s="195">
        <v>22.488</v>
      </c>
      <c r="L39" s="195">
        <f t="shared" si="28"/>
        <v>323.547</v>
      </c>
      <c r="M39" s="197">
        <f t="shared" si="29"/>
        <v>0.0021985936467318564</v>
      </c>
      <c r="N39" s="196">
        <v>322.492</v>
      </c>
      <c r="O39" s="195">
        <v>75.07300000000001</v>
      </c>
      <c r="P39" s="195">
        <f t="shared" si="30"/>
        <v>397.56500000000005</v>
      </c>
      <c r="Q39" s="194">
        <f t="shared" si="31"/>
        <v>-0.18617836077119465</v>
      </c>
    </row>
    <row r="40" spans="1:17" s="186" customFormat="1" ht="18" customHeight="1">
      <c r="A40" s="200" t="s">
        <v>233</v>
      </c>
      <c r="B40" s="199">
        <v>12.902000000000001</v>
      </c>
      <c r="C40" s="195">
        <v>11.559999999999999</v>
      </c>
      <c r="D40" s="195">
        <f t="shared" si="24"/>
        <v>24.462</v>
      </c>
      <c r="E40" s="198">
        <f t="shared" si="25"/>
        <v>0.0018356013462877477</v>
      </c>
      <c r="F40" s="196">
        <v>36.626000000000005</v>
      </c>
      <c r="G40" s="195">
        <v>10.581</v>
      </c>
      <c r="H40" s="195">
        <f t="shared" si="26"/>
        <v>47.20700000000001</v>
      </c>
      <c r="I40" s="197">
        <f t="shared" si="27"/>
        <v>-0.48181413773381077</v>
      </c>
      <c r="J40" s="196">
        <v>307.956</v>
      </c>
      <c r="K40" s="195">
        <v>68.31399999999998</v>
      </c>
      <c r="L40" s="195">
        <f t="shared" si="28"/>
        <v>376.27</v>
      </c>
      <c r="M40" s="197">
        <f t="shared" si="29"/>
        <v>0.002556861387853374</v>
      </c>
      <c r="N40" s="196">
        <v>467.18799999999993</v>
      </c>
      <c r="O40" s="195">
        <v>82.56300000000003</v>
      </c>
      <c r="P40" s="195">
        <f t="shared" si="30"/>
        <v>549.751</v>
      </c>
      <c r="Q40" s="194">
        <f t="shared" si="31"/>
        <v>-0.3155628639147542</v>
      </c>
    </row>
    <row r="41" spans="1:17" s="186" customFormat="1" ht="18" customHeight="1">
      <c r="A41" s="200" t="s">
        <v>250</v>
      </c>
      <c r="B41" s="199">
        <v>21.822</v>
      </c>
      <c r="C41" s="195">
        <v>0.125</v>
      </c>
      <c r="D41" s="195">
        <f t="shared" si="24"/>
        <v>21.947</v>
      </c>
      <c r="E41" s="198">
        <f t="shared" si="25"/>
        <v>0.0016468785359732318</v>
      </c>
      <c r="F41" s="196">
        <v>20.079</v>
      </c>
      <c r="G41" s="195">
        <v>1.231</v>
      </c>
      <c r="H41" s="195">
        <f t="shared" si="26"/>
        <v>21.310000000000002</v>
      </c>
      <c r="I41" s="197">
        <f t="shared" si="27"/>
        <v>0.0298920694509619</v>
      </c>
      <c r="J41" s="196">
        <v>216.817</v>
      </c>
      <c r="K41" s="195">
        <v>13.579999999999998</v>
      </c>
      <c r="L41" s="195">
        <f t="shared" si="28"/>
        <v>230.397</v>
      </c>
      <c r="M41" s="197">
        <f t="shared" si="29"/>
        <v>0.0015656129725390114</v>
      </c>
      <c r="N41" s="196">
        <v>217.91800000000006</v>
      </c>
      <c r="O41" s="195">
        <v>8.884999999999998</v>
      </c>
      <c r="P41" s="195">
        <f t="shared" si="30"/>
        <v>226.80300000000005</v>
      </c>
      <c r="Q41" s="194">
        <f t="shared" si="31"/>
        <v>0.015846351238739897</v>
      </c>
    </row>
    <row r="42" spans="1:17" s="186" customFormat="1" ht="18" customHeight="1">
      <c r="A42" s="200" t="s">
        <v>260</v>
      </c>
      <c r="B42" s="199">
        <v>17.532000000000004</v>
      </c>
      <c r="C42" s="195">
        <v>4.389</v>
      </c>
      <c r="D42" s="195">
        <f t="shared" si="24"/>
        <v>21.921000000000003</v>
      </c>
      <c r="E42" s="198">
        <f t="shared" si="25"/>
        <v>0.001644927524812923</v>
      </c>
      <c r="F42" s="196">
        <v>7.612</v>
      </c>
      <c r="G42" s="195">
        <v>7.604</v>
      </c>
      <c r="H42" s="195">
        <f t="shared" si="26"/>
        <v>15.216000000000001</v>
      </c>
      <c r="I42" s="197">
        <f t="shared" si="27"/>
        <v>0.4406545741324921</v>
      </c>
      <c r="J42" s="196">
        <v>81.07999999999998</v>
      </c>
      <c r="K42" s="195">
        <v>112.35599999999998</v>
      </c>
      <c r="L42" s="195">
        <f t="shared" si="28"/>
        <v>193.43599999999998</v>
      </c>
      <c r="M42" s="197">
        <f t="shared" si="29"/>
        <v>0.00131445249268027</v>
      </c>
      <c r="N42" s="196">
        <v>94.625</v>
      </c>
      <c r="O42" s="195">
        <v>139.52399999999997</v>
      </c>
      <c r="P42" s="195">
        <f t="shared" si="30"/>
        <v>234.14899999999997</v>
      </c>
      <c r="Q42" s="194">
        <f t="shared" si="31"/>
        <v>-0.1738764632776565</v>
      </c>
    </row>
    <row r="43" spans="1:17" s="186" customFormat="1" ht="18" customHeight="1">
      <c r="A43" s="200" t="s">
        <v>248</v>
      </c>
      <c r="B43" s="199">
        <v>16.407</v>
      </c>
      <c r="C43" s="195">
        <v>3.4939999999999993</v>
      </c>
      <c r="D43" s="195">
        <f t="shared" si="24"/>
        <v>19.901</v>
      </c>
      <c r="E43" s="198">
        <f t="shared" si="25"/>
        <v>0.0014933489654350611</v>
      </c>
      <c r="F43" s="196">
        <v>18.386000000000003</v>
      </c>
      <c r="G43" s="195">
        <v>11.024000000000001</v>
      </c>
      <c r="H43" s="195">
        <f t="shared" si="26"/>
        <v>29.410000000000004</v>
      </c>
      <c r="I43" s="197">
        <f t="shared" si="27"/>
        <v>-0.32332539952397155</v>
      </c>
      <c r="J43" s="196">
        <v>214.94500000000008</v>
      </c>
      <c r="K43" s="195">
        <v>125.306</v>
      </c>
      <c r="L43" s="195">
        <f t="shared" si="28"/>
        <v>340.2510000000001</v>
      </c>
      <c r="M43" s="197">
        <f t="shared" si="29"/>
        <v>0.0023121020652151344</v>
      </c>
      <c r="N43" s="196">
        <v>232.75600000000009</v>
      </c>
      <c r="O43" s="195">
        <v>62.088</v>
      </c>
      <c r="P43" s="195">
        <f t="shared" si="30"/>
        <v>294.8440000000001</v>
      </c>
      <c r="Q43" s="194">
        <f t="shared" si="31"/>
        <v>0.1540034730230222</v>
      </c>
    </row>
    <row r="44" spans="1:17" s="186" customFormat="1" ht="18" customHeight="1">
      <c r="A44" s="200" t="s">
        <v>232</v>
      </c>
      <c r="B44" s="199">
        <v>18.612</v>
      </c>
      <c r="C44" s="195">
        <v>0</v>
      </c>
      <c r="D44" s="195">
        <f aca="true" t="shared" si="32" ref="D44:D51">C44+B44</f>
        <v>18.612</v>
      </c>
      <c r="E44" s="198">
        <f aca="true" t="shared" si="33" ref="E44:E51">D44/$D$8</f>
        <v>0.0013966238352181978</v>
      </c>
      <c r="F44" s="196">
        <v>7.063000000000001</v>
      </c>
      <c r="G44" s="195"/>
      <c r="H44" s="195">
        <f aca="true" t="shared" si="34" ref="H44:H51">G44+F44</f>
        <v>7.063000000000001</v>
      </c>
      <c r="I44" s="197">
        <f aca="true" t="shared" si="35" ref="I44:I51">(D44/H44-1)</f>
        <v>1.6351408749823015</v>
      </c>
      <c r="J44" s="196">
        <v>114.68700000000001</v>
      </c>
      <c r="K44" s="195"/>
      <c r="L44" s="195">
        <f aca="true" t="shared" si="36" ref="L44:L51">K44+J44</f>
        <v>114.68700000000001</v>
      </c>
      <c r="M44" s="197">
        <f aca="true" t="shared" si="37" ref="M44:M51">(L44/$L$8)</f>
        <v>0.0007793306986704758</v>
      </c>
      <c r="N44" s="196">
        <v>84.698</v>
      </c>
      <c r="O44" s="195"/>
      <c r="P44" s="195">
        <f aca="true" t="shared" si="38" ref="P44:P51">O44+N44</f>
        <v>84.698</v>
      </c>
      <c r="Q44" s="194">
        <f aca="true" t="shared" si="39" ref="Q44:Q51">(L44/P44-1)</f>
        <v>0.35406975371319294</v>
      </c>
    </row>
    <row r="45" spans="1:17" s="186" customFormat="1" ht="18" customHeight="1">
      <c r="A45" s="200" t="s">
        <v>264</v>
      </c>
      <c r="B45" s="199">
        <v>0.154</v>
      </c>
      <c r="C45" s="195">
        <v>17.141</v>
      </c>
      <c r="D45" s="195">
        <f t="shared" si="32"/>
        <v>17.294999999999998</v>
      </c>
      <c r="E45" s="198">
        <f t="shared" si="33"/>
        <v>0.0012977976160594633</v>
      </c>
      <c r="F45" s="196">
        <v>0.063</v>
      </c>
      <c r="G45" s="195">
        <v>10.973</v>
      </c>
      <c r="H45" s="195">
        <f t="shared" si="34"/>
        <v>11.036000000000001</v>
      </c>
      <c r="I45" s="197">
        <f t="shared" si="35"/>
        <v>0.5671438927147514</v>
      </c>
      <c r="J45" s="196">
        <v>1.767</v>
      </c>
      <c r="K45" s="195">
        <v>212.424</v>
      </c>
      <c r="L45" s="195">
        <f t="shared" si="36"/>
        <v>214.191</v>
      </c>
      <c r="M45" s="197">
        <f t="shared" si="37"/>
        <v>0.0014554886053251709</v>
      </c>
      <c r="N45" s="196">
        <v>1</v>
      </c>
      <c r="O45" s="195">
        <v>186.702</v>
      </c>
      <c r="P45" s="195">
        <f t="shared" si="38"/>
        <v>187.702</v>
      </c>
      <c r="Q45" s="194">
        <f t="shared" si="39"/>
        <v>0.1411226305526847</v>
      </c>
    </row>
    <row r="46" spans="1:17" s="186" customFormat="1" ht="18" customHeight="1">
      <c r="A46" s="200" t="s">
        <v>251</v>
      </c>
      <c r="B46" s="199">
        <v>12.119</v>
      </c>
      <c r="C46" s="195">
        <v>4.694</v>
      </c>
      <c r="D46" s="195">
        <f t="shared" si="32"/>
        <v>16.813</v>
      </c>
      <c r="E46" s="198">
        <f t="shared" si="33"/>
        <v>0.0012616288707029638</v>
      </c>
      <c r="F46" s="196">
        <v>11.850999999999999</v>
      </c>
      <c r="G46" s="195">
        <v>4.675</v>
      </c>
      <c r="H46" s="195">
        <f t="shared" si="34"/>
        <v>16.526</v>
      </c>
      <c r="I46" s="197">
        <f t="shared" si="35"/>
        <v>0.01736657388357732</v>
      </c>
      <c r="J46" s="196">
        <v>140.027</v>
      </c>
      <c r="K46" s="195">
        <v>16.926</v>
      </c>
      <c r="L46" s="195">
        <f t="shared" si="36"/>
        <v>156.95299999999997</v>
      </c>
      <c r="M46" s="197">
        <f t="shared" si="37"/>
        <v>0.0010665401584174941</v>
      </c>
      <c r="N46" s="196">
        <v>152.74</v>
      </c>
      <c r="O46" s="195">
        <v>31.748999999999995</v>
      </c>
      <c r="P46" s="195">
        <f t="shared" si="38"/>
        <v>184.489</v>
      </c>
      <c r="Q46" s="194">
        <f t="shared" si="39"/>
        <v>-0.14925551116868774</v>
      </c>
    </row>
    <row r="47" spans="1:17" s="186" customFormat="1" ht="18" customHeight="1">
      <c r="A47" s="200" t="s">
        <v>253</v>
      </c>
      <c r="B47" s="199">
        <v>14.084</v>
      </c>
      <c r="C47" s="195">
        <v>0.51</v>
      </c>
      <c r="D47" s="195">
        <f t="shared" si="32"/>
        <v>14.594</v>
      </c>
      <c r="E47" s="198">
        <f t="shared" si="33"/>
        <v>0.0010951175720596595</v>
      </c>
      <c r="F47" s="196">
        <v>0.753</v>
      </c>
      <c r="G47" s="195">
        <v>0.1</v>
      </c>
      <c r="H47" s="195">
        <f t="shared" si="34"/>
        <v>0.853</v>
      </c>
      <c r="I47" s="197">
        <f t="shared" si="35"/>
        <v>16.10902696365768</v>
      </c>
      <c r="J47" s="196">
        <v>101.91700000000002</v>
      </c>
      <c r="K47" s="195">
        <v>8.540000000000001</v>
      </c>
      <c r="L47" s="195">
        <f t="shared" si="36"/>
        <v>110.45700000000002</v>
      </c>
      <c r="M47" s="197">
        <f t="shared" si="37"/>
        <v>0.0007505866487312839</v>
      </c>
      <c r="N47" s="196">
        <v>24.792999999999996</v>
      </c>
      <c r="O47" s="195">
        <v>8.311999999999998</v>
      </c>
      <c r="P47" s="195">
        <f t="shared" si="38"/>
        <v>33.10499999999999</v>
      </c>
      <c r="Q47" s="194">
        <f t="shared" si="39"/>
        <v>2.336565473493432</v>
      </c>
    </row>
    <row r="48" spans="1:17" s="186" customFormat="1" ht="18" customHeight="1">
      <c r="A48" s="200" t="s">
        <v>247</v>
      </c>
      <c r="B48" s="199">
        <v>14.241999999999999</v>
      </c>
      <c r="C48" s="195">
        <v>0.048</v>
      </c>
      <c r="D48" s="195">
        <f t="shared" si="32"/>
        <v>14.29</v>
      </c>
      <c r="E48" s="198">
        <f t="shared" si="33"/>
        <v>0.0010723057492621991</v>
      </c>
      <c r="F48" s="196">
        <v>0.211</v>
      </c>
      <c r="G48" s="195"/>
      <c r="H48" s="195">
        <f t="shared" si="34"/>
        <v>0.211</v>
      </c>
      <c r="I48" s="197">
        <f t="shared" si="35"/>
        <v>66.72511848341232</v>
      </c>
      <c r="J48" s="196">
        <v>68.87700000000001</v>
      </c>
      <c r="K48" s="195">
        <v>0.048</v>
      </c>
      <c r="L48" s="195">
        <f t="shared" si="36"/>
        <v>68.92500000000001</v>
      </c>
      <c r="M48" s="197">
        <f t="shared" si="37"/>
        <v>0.000468364927200664</v>
      </c>
      <c r="N48" s="196">
        <v>7.433</v>
      </c>
      <c r="O48" s="195"/>
      <c r="P48" s="195">
        <f t="shared" si="38"/>
        <v>7.433</v>
      </c>
      <c r="Q48" s="194">
        <f t="shared" si="39"/>
        <v>8.272837346966233</v>
      </c>
    </row>
    <row r="49" spans="1:17" s="186" customFormat="1" ht="18" customHeight="1">
      <c r="A49" s="200" t="s">
        <v>265</v>
      </c>
      <c r="B49" s="199">
        <v>10.65</v>
      </c>
      <c r="C49" s="195">
        <v>2.811</v>
      </c>
      <c r="D49" s="195">
        <f t="shared" si="32"/>
        <v>13.461</v>
      </c>
      <c r="E49" s="198">
        <f t="shared" si="33"/>
        <v>0.001010098508804651</v>
      </c>
      <c r="F49" s="196">
        <v>8.087</v>
      </c>
      <c r="G49" s="195"/>
      <c r="H49" s="195">
        <f t="shared" si="34"/>
        <v>8.087</v>
      </c>
      <c r="I49" s="197">
        <f t="shared" si="35"/>
        <v>0.6645233090144678</v>
      </c>
      <c r="J49" s="196">
        <v>144.263</v>
      </c>
      <c r="K49" s="195">
        <v>20.675</v>
      </c>
      <c r="L49" s="195">
        <f t="shared" si="36"/>
        <v>164.93800000000002</v>
      </c>
      <c r="M49" s="197">
        <f t="shared" si="37"/>
        <v>0.0011208004985509337</v>
      </c>
      <c r="N49" s="196">
        <v>112.09200000000003</v>
      </c>
      <c r="O49" s="195">
        <v>1.1350000000000002</v>
      </c>
      <c r="P49" s="195">
        <f t="shared" si="38"/>
        <v>113.22700000000003</v>
      </c>
      <c r="Q49" s="194">
        <f t="shared" si="39"/>
        <v>0.45670202336898424</v>
      </c>
    </row>
    <row r="50" spans="1:17" s="186" customFormat="1" ht="18" customHeight="1">
      <c r="A50" s="454" t="s">
        <v>239</v>
      </c>
      <c r="B50" s="455">
        <v>9.518</v>
      </c>
      <c r="C50" s="456">
        <v>3.4000000000000004</v>
      </c>
      <c r="D50" s="456">
        <f t="shared" si="32"/>
        <v>12.918000000000001</v>
      </c>
      <c r="E50" s="457">
        <f t="shared" si="33"/>
        <v>0.0009693523911105031</v>
      </c>
      <c r="F50" s="458">
        <v>16.671</v>
      </c>
      <c r="G50" s="456">
        <v>6.23</v>
      </c>
      <c r="H50" s="456">
        <f t="shared" si="34"/>
        <v>22.901</v>
      </c>
      <c r="I50" s="459">
        <f t="shared" si="35"/>
        <v>-0.4359198288284354</v>
      </c>
      <c r="J50" s="458">
        <v>209.25000000000003</v>
      </c>
      <c r="K50" s="456">
        <v>30.50599999999999</v>
      </c>
      <c r="L50" s="456">
        <f t="shared" si="36"/>
        <v>239.75600000000003</v>
      </c>
      <c r="M50" s="459">
        <f t="shared" si="37"/>
        <v>0.001629210032439933</v>
      </c>
      <c r="N50" s="458">
        <v>239.81500000000003</v>
      </c>
      <c r="O50" s="456">
        <v>14.68</v>
      </c>
      <c r="P50" s="456">
        <f t="shared" si="38"/>
        <v>254.49500000000003</v>
      </c>
      <c r="Q50" s="460">
        <f t="shared" si="39"/>
        <v>-0.05791469380537928</v>
      </c>
    </row>
    <row r="51" spans="1:17" s="186" customFormat="1" ht="18" customHeight="1">
      <c r="A51" s="200" t="s">
        <v>249</v>
      </c>
      <c r="B51" s="199">
        <v>10.991</v>
      </c>
      <c r="C51" s="195">
        <v>0.15000000000000002</v>
      </c>
      <c r="D51" s="195">
        <f t="shared" si="32"/>
        <v>11.141</v>
      </c>
      <c r="E51" s="198">
        <f t="shared" si="33"/>
        <v>0.0008360082821924535</v>
      </c>
      <c r="F51" s="196">
        <v>12.513</v>
      </c>
      <c r="G51" s="195">
        <v>11.7</v>
      </c>
      <c r="H51" s="195">
        <f t="shared" si="34"/>
        <v>24.213</v>
      </c>
      <c r="I51" s="197">
        <f t="shared" si="35"/>
        <v>-0.5398752736133482</v>
      </c>
      <c r="J51" s="196">
        <v>220.01100000000002</v>
      </c>
      <c r="K51" s="195">
        <v>4.473999999999999</v>
      </c>
      <c r="L51" s="195">
        <f t="shared" si="36"/>
        <v>224.485</v>
      </c>
      <c r="M51" s="197">
        <f t="shared" si="37"/>
        <v>0.0015254392554608783</v>
      </c>
      <c r="N51" s="196">
        <v>162.34</v>
      </c>
      <c r="O51" s="195">
        <v>18.284</v>
      </c>
      <c r="P51" s="195">
        <f t="shared" si="38"/>
        <v>180.624</v>
      </c>
      <c r="Q51" s="194">
        <f t="shared" si="39"/>
        <v>0.2428304101337586</v>
      </c>
    </row>
    <row r="52" spans="1:17" s="186" customFormat="1" ht="18" customHeight="1">
      <c r="A52" s="200" t="s">
        <v>263</v>
      </c>
      <c r="B52" s="199">
        <v>9.046</v>
      </c>
      <c r="C52" s="195">
        <v>0.8150000000000001</v>
      </c>
      <c r="D52" s="195">
        <f>C52+B52</f>
        <v>9.860999999999999</v>
      </c>
      <c r="E52" s="198">
        <f>D52/$D$8</f>
        <v>0.0007399585019926203</v>
      </c>
      <c r="F52" s="196">
        <v>8.248</v>
      </c>
      <c r="G52" s="195">
        <v>1.3</v>
      </c>
      <c r="H52" s="195">
        <f>G52+F52</f>
        <v>9.548</v>
      </c>
      <c r="I52" s="197">
        <f>(D52/H52-1)</f>
        <v>0.032781734394637496</v>
      </c>
      <c r="J52" s="196">
        <v>177.62599999999995</v>
      </c>
      <c r="K52" s="195">
        <v>15.158000000000005</v>
      </c>
      <c r="L52" s="195">
        <f>K52+J52</f>
        <v>192.78399999999996</v>
      </c>
      <c r="M52" s="197">
        <f>(L52/$L$8)</f>
        <v>0.0013100219677251036</v>
      </c>
      <c r="N52" s="196">
        <v>110.85799999999999</v>
      </c>
      <c r="O52" s="195">
        <v>2.304</v>
      </c>
      <c r="P52" s="195">
        <f>O52+N52</f>
        <v>113.16199999999999</v>
      </c>
      <c r="Q52" s="194">
        <f>(L52/P52-1)</f>
        <v>0.7036107527261799</v>
      </c>
    </row>
    <row r="53" spans="1:17" s="186" customFormat="1" ht="18" customHeight="1" thickBot="1">
      <c r="A53" s="481" t="s">
        <v>267</v>
      </c>
      <c r="B53" s="482">
        <v>1354.2619999999995</v>
      </c>
      <c r="C53" s="483">
        <v>959.708999999999</v>
      </c>
      <c r="D53" s="483">
        <f>C53+B53</f>
        <v>2313.9709999999986</v>
      </c>
      <c r="E53" s="484">
        <f>D53/$D$8</f>
        <v>0.173637817139678</v>
      </c>
      <c r="F53" s="485">
        <v>1610.8399999999988</v>
      </c>
      <c r="G53" s="483">
        <v>922.5049999999998</v>
      </c>
      <c r="H53" s="483">
        <f>G53+F53</f>
        <v>2533.3449999999984</v>
      </c>
      <c r="I53" s="486">
        <f>(D53/H53-1)</f>
        <v>-0.08659460120907336</v>
      </c>
      <c r="J53" s="485">
        <v>15009.557000000068</v>
      </c>
      <c r="K53" s="483">
        <v>10993.565000000235</v>
      </c>
      <c r="L53" s="483">
        <f>K53+J53</f>
        <v>26003.1220000003</v>
      </c>
      <c r="M53" s="486">
        <f>(L53/$L$8)</f>
        <v>0.17669859038839497</v>
      </c>
      <c r="N53" s="485">
        <v>14980.999000000054</v>
      </c>
      <c r="O53" s="483">
        <v>10298.375000000544</v>
      </c>
      <c r="P53" s="483">
        <f>O53+N53</f>
        <v>25279.3740000006</v>
      </c>
      <c r="Q53" s="487">
        <f>(L53/P53-1)</f>
        <v>0.028629981106323532</v>
      </c>
    </row>
    <row r="54" ht="15" thickTop="1">
      <c r="A54" s="120" t="s">
        <v>144</v>
      </c>
    </row>
    <row r="55" ht="13.5" customHeight="1">
      <c r="A55" s="120" t="s">
        <v>52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54:Q65536 I54:I65536 I3 Q3">
    <cfRule type="cellIs" priority="4" dxfId="93" operator="lessThan" stopIfTrue="1">
      <formula>0</formula>
    </cfRule>
  </conditionalFormatting>
  <conditionalFormatting sqref="I8:I53 Q8:Q53">
    <cfRule type="cellIs" priority="5" dxfId="93" operator="lessThan">
      <formula>0</formula>
    </cfRule>
    <cfRule type="cellIs" priority="6" dxfId="95" operator="greaterThanOrEqual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87"/>
  <sheetViews>
    <sheetView showGridLines="0" zoomScale="80" zoomScaleNormal="80" zoomScalePageLayoutView="0" workbookViewId="0" topLeftCell="A4">
      <selection activeCell="T85" sqref="T85:W85"/>
    </sheetView>
  </sheetViews>
  <sheetFormatPr defaultColWidth="8.00390625" defaultRowHeight="15"/>
  <cols>
    <col min="1" max="1" width="20.28125" style="127" customWidth="1"/>
    <col min="2" max="2" width="9.00390625" style="127" customWidth="1"/>
    <col min="3" max="3" width="10.421875" style="127" customWidth="1"/>
    <col min="4" max="4" width="8.421875" style="127" customWidth="1"/>
    <col min="5" max="5" width="10.421875" style="127" customWidth="1"/>
    <col min="6" max="6" width="9.421875" style="127" customWidth="1"/>
    <col min="7" max="7" width="9.421875" style="127" bestFit="1" customWidth="1"/>
    <col min="8" max="8" width="9.28125" style="127" bestFit="1" customWidth="1"/>
    <col min="9" max="9" width="10.7109375" style="127" bestFit="1" customWidth="1"/>
    <col min="10" max="10" width="8.57421875" style="127" customWidth="1"/>
    <col min="11" max="11" width="10.28125" style="127" customWidth="1"/>
    <col min="12" max="12" width="9.28125" style="127" bestFit="1" customWidth="1"/>
    <col min="13" max="13" width="10.28125" style="127" bestFit="1" customWidth="1"/>
    <col min="14" max="15" width="11.140625" style="127" bestFit="1" customWidth="1"/>
    <col min="16" max="16" width="8.57421875" style="127" customWidth="1"/>
    <col min="17" max="17" width="10.28125" style="127" customWidth="1"/>
    <col min="18" max="18" width="11.140625" style="127" bestFit="1" customWidth="1"/>
    <col min="19" max="19" width="9.421875" style="127" bestFit="1" customWidth="1"/>
    <col min="20" max="21" width="11.140625" style="127" bestFit="1" customWidth="1"/>
    <col min="22" max="22" width="8.28125" style="127" customWidth="1"/>
    <col min="23" max="23" width="10.28125" style="127" customWidth="1"/>
    <col min="24" max="24" width="11.140625" style="127" bestFit="1" customWidth="1"/>
    <col min="25" max="25" width="9.8515625" style="127" bestFit="1" customWidth="1"/>
    <col min="26" max="16384" width="8.00390625" style="127" customWidth="1"/>
  </cols>
  <sheetData>
    <row r="1" spans="24:25" ht="18.75" thickBot="1">
      <c r="X1" s="576" t="s">
        <v>28</v>
      </c>
      <c r="Y1" s="577"/>
    </row>
    <row r="2" ht="5.25" customHeight="1" thickBot="1"/>
    <row r="3" spans="1:25" ht="24" customHeight="1" thickTop="1">
      <c r="A3" s="642" t="s">
        <v>62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16.5" customHeight="1" thickBot="1">
      <c r="A4" s="651" t="s">
        <v>44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25" s="269" customFormat="1" ht="15.75" customHeight="1" thickBot="1" thickTop="1">
      <c r="A5" s="595" t="s">
        <v>61</v>
      </c>
      <c r="B5" s="635" t="s">
        <v>36</v>
      </c>
      <c r="C5" s="636"/>
      <c r="D5" s="636"/>
      <c r="E5" s="636"/>
      <c r="F5" s="636"/>
      <c r="G5" s="636"/>
      <c r="H5" s="636"/>
      <c r="I5" s="636"/>
      <c r="J5" s="637"/>
      <c r="K5" s="637"/>
      <c r="L5" s="637"/>
      <c r="M5" s="638"/>
      <c r="N5" s="635" t="s">
        <v>35</v>
      </c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9"/>
    </row>
    <row r="6" spans="1:25" s="500" customFormat="1" ht="26.25" customHeight="1">
      <c r="A6" s="596"/>
      <c r="B6" s="627" t="s">
        <v>154</v>
      </c>
      <c r="C6" s="628"/>
      <c r="D6" s="628"/>
      <c r="E6" s="628"/>
      <c r="F6" s="628"/>
      <c r="G6" s="632" t="s">
        <v>34</v>
      </c>
      <c r="H6" s="627" t="s">
        <v>155</v>
      </c>
      <c r="I6" s="628"/>
      <c r="J6" s="628"/>
      <c r="K6" s="628"/>
      <c r="L6" s="628"/>
      <c r="M6" s="629" t="s">
        <v>33</v>
      </c>
      <c r="N6" s="627" t="s">
        <v>156</v>
      </c>
      <c r="O6" s="628"/>
      <c r="P6" s="628"/>
      <c r="Q6" s="628"/>
      <c r="R6" s="628"/>
      <c r="S6" s="632" t="s">
        <v>34</v>
      </c>
      <c r="T6" s="627" t="s">
        <v>157</v>
      </c>
      <c r="U6" s="628"/>
      <c r="V6" s="628"/>
      <c r="W6" s="628"/>
      <c r="X6" s="628"/>
      <c r="Y6" s="645" t="s">
        <v>33</v>
      </c>
    </row>
    <row r="7" spans="1:25" s="167" customFormat="1" ht="26.25" customHeight="1">
      <c r="A7" s="597"/>
      <c r="B7" s="650" t="s">
        <v>22</v>
      </c>
      <c r="C7" s="649"/>
      <c r="D7" s="648" t="s">
        <v>21</v>
      </c>
      <c r="E7" s="649"/>
      <c r="F7" s="640" t="s">
        <v>17</v>
      </c>
      <c r="G7" s="633"/>
      <c r="H7" s="650" t="s">
        <v>22</v>
      </c>
      <c r="I7" s="649"/>
      <c r="J7" s="648" t="s">
        <v>21</v>
      </c>
      <c r="K7" s="649"/>
      <c r="L7" s="640" t="s">
        <v>17</v>
      </c>
      <c r="M7" s="630"/>
      <c r="N7" s="650" t="s">
        <v>22</v>
      </c>
      <c r="O7" s="649"/>
      <c r="P7" s="648" t="s">
        <v>21</v>
      </c>
      <c r="Q7" s="649"/>
      <c r="R7" s="640" t="s">
        <v>17</v>
      </c>
      <c r="S7" s="633"/>
      <c r="T7" s="650" t="s">
        <v>22</v>
      </c>
      <c r="U7" s="649"/>
      <c r="V7" s="648" t="s">
        <v>21</v>
      </c>
      <c r="W7" s="649"/>
      <c r="X7" s="640" t="s">
        <v>17</v>
      </c>
      <c r="Y7" s="646"/>
    </row>
    <row r="8" spans="1:25" s="265" customFormat="1" ht="21" customHeight="1" thickBot="1">
      <c r="A8" s="598"/>
      <c r="B8" s="268" t="s">
        <v>19</v>
      </c>
      <c r="C8" s="266" t="s">
        <v>18</v>
      </c>
      <c r="D8" s="267" t="s">
        <v>19</v>
      </c>
      <c r="E8" s="266" t="s">
        <v>18</v>
      </c>
      <c r="F8" s="641"/>
      <c r="G8" s="634"/>
      <c r="H8" s="268" t="s">
        <v>19</v>
      </c>
      <c r="I8" s="266" t="s">
        <v>18</v>
      </c>
      <c r="J8" s="267" t="s">
        <v>19</v>
      </c>
      <c r="K8" s="266" t="s">
        <v>18</v>
      </c>
      <c r="L8" s="641"/>
      <c r="M8" s="631"/>
      <c r="N8" s="268" t="s">
        <v>19</v>
      </c>
      <c r="O8" s="266" t="s">
        <v>18</v>
      </c>
      <c r="P8" s="267" t="s">
        <v>19</v>
      </c>
      <c r="Q8" s="266" t="s">
        <v>18</v>
      </c>
      <c r="R8" s="641"/>
      <c r="S8" s="634"/>
      <c r="T8" s="268" t="s">
        <v>19</v>
      </c>
      <c r="U8" s="266" t="s">
        <v>18</v>
      </c>
      <c r="V8" s="267" t="s">
        <v>19</v>
      </c>
      <c r="W8" s="266" t="s">
        <v>18</v>
      </c>
      <c r="X8" s="641"/>
      <c r="Y8" s="647"/>
    </row>
    <row r="9" spans="1:25" s="258" customFormat="1" ht="18" customHeight="1" thickBot="1" thickTop="1">
      <c r="A9" s="264" t="s">
        <v>24</v>
      </c>
      <c r="B9" s="262">
        <f>B10+B33+B52+B64+B77+B85</f>
        <v>407324</v>
      </c>
      <c r="C9" s="261">
        <f>C10+C33+C52+C64+C77+C85</f>
        <v>447224</v>
      </c>
      <c r="D9" s="260">
        <f>D10+D33+D52+D64+D77+D85</f>
        <v>5576</v>
      </c>
      <c r="E9" s="261">
        <f>E10+E33+E52+E64+E77+E85</f>
        <v>4506</v>
      </c>
      <c r="F9" s="260">
        <f aca="true" t="shared" si="0" ref="F9:F50">SUM(B9:E9)</f>
        <v>864630</v>
      </c>
      <c r="G9" s="263">
        <f aca="true" t="shared" si="1" ref="G9:G50">F9/$F$9</f>
        <v>1</v>
      </c>
      <c r="H9" s="262">
        <f>H10+H33+H52+H64+H77+H85</f>
        <v>350928</v>
      </c>
      <c r="I9" s="261">
        <f>I10+I33+I52+I64+I77+I85</f>
        <v>395892</v>
      </c>
      <c r="J9" s="260">
        <f>J10+J33+J52+J64+J77+J85</f>
        <v>4247</v>
      </c>
      <c r="K9" s="261">
        <f>K10+K33+K52+K64+K77+K85</f>
        <v>3759</v>
      </c>
      <c r="L9" s="260">
        <f aca="true" t="shared" si="2" ref="L9:L50">SUM(H9:K9)</f>
        <v>754826</v>
      </c>
      <c r="M9" s="474">
        <f aca="true" t="shared" si="3" ref="M9:M49">IF(ISERROR(F9/L9-1),"         /0",(F9/L9-1))</f>
        <v>0.1454692869614984</v>
      </c>
      <c r="N9" s="262">
        <f>N10+N33+N52+N64+N77+N85</f>
        <v>4416736</v>
      </c>
      <c r="O9" s="261">
        <f>O10+O33+O52+O64+O77+O85</f>
        <v>4367315</v>
      </c>
      <c r="P9" s="260">
        <f>P10+P33+P52+P64+P77+P85</f>
        <v>50526</v>
      </c>
      <c r="Q9" s="261">
        <f>Q10+Q33+Q52+Q64+Q77+Q85</f>
        <v>49868</v>
      </c>
      <c r="R9" s="260">
        <f aca="true" t="shared" si="4" ref="R9:R50">SUM(N9:Q9)</f>
        <v>8884445</v>
      </c>
      <c r="S9" s="263">
        <f aca="true" t="shared" si="5" ref="S9:S50">R9/$R$9</f>
        <v>1</v>
      </c>
      <c r="T9" s="262">
        <f>T10+T33+T52+T64+T77+T85</f>
        <v>3881699</v>
      </c>
      <c r="U9" s="261">
        <f>U10+U33+U52+U64+U77+U85</f>
        <v>3835798</v>
      </c>
      <c r="V9" s="260">
        <f>V10+V33+V52+V64+V77+V85</f>
        <v>32531</v>
      </c>
      <c r="W9" s="261">
        <f>W10+W33+W52+W64+W77+W85</f>
        <v>29945</v>
      </c>
      <c r="X9" s="260">
        <f aca="true" t="shared" si="6" ref="X9:X50">SUM(T9:W9)</f>
        <v>7779973</v>
      </c>
      <c r="Y9" s="259">
        <f aca="true" t="shared" si="7" ref="Y9:Y49">IF(ISERROR(R9/X9-1),"         /0",(R9/X9-1))</f>
        <v>0.14196347468043902</v>
      </c>
    </row>
    <row r="10" spans="1:25" s="235" customFormat="1" ht="19.5" customHeight="1">
      <c r="A10" s="242" t="s">
        <v>60</v>
      </c>
      <c r="B10" s="239">
        <f>SUM(B11:B32)</f>
        <v>141252</v>
      </c>
      <c r="C10" s="238">
        <f>SUM(C11:C32)</f>
        <v>154561</v>
      </c>
      <c r="D10" s="237">
        <f>SUM(D11:D32)</f>
        <v>78</v>
      </c>
      <c r="E10" s="238">
        <f>SUM(E11:E32)</f>
        <v>111</v>
      </c>
      <c r="F10" s="237">
        <f t="shared" si="0"/>
        <v>296002</v>
      </c>
      <c r="G10" s="240">
        <f t="shared" si="1"/>
        <v>0.34234528064027386</v>
      </c>
      <c r="H10" s="239">
        <f>SUM(H11:H32)</f>
        <v>114285</v>
      </c>
      <c r="I10" s="238">
        <f>SUM(I11:I32)</f>
        <v>129818</v>
      </c>
      <c r="J10" s="237">
        <f>SUM(J11:J32)</f>
        <v>40</v>
      </c>
      <c r="K10" s="238">
        <f>SUM(K11:K32)</f>
        <v>24</v>
      </c>
      <c r="L10" s="237">
        <f t="shared" si="2"/>
        <v>244167</v>
      </c>
      <c r="M10" s="241">
        <f t="shared" si="3"/>
        <v>0.21229322553825858</v>
      </c>
      <c r="N10" s="239">
        <f>SUM(N11:N32)</f>
        <v>1410174</v>
      </c>
      <c r="O10" s="238">
        <f>SUM(O11:O32)</f>
        <v>1420478</v>
      </c>
      <c r="P10" s="237">
        <f>SUM(P11:P32)</f>
        <v>975</v>
      </c>
      <c r="Q10" s="238">
        <f>SUM(Q11:Q32)</f>
        <v>1117</v>
      </c>
      <c r="R10" s="237">
        <f t="shared" si="4"/>
        <v>2832744</v>
      </c>
      <c r="S10" s="240">
        <f t="shared" si="5"/>
        <v>0.3188431016231177</v>
      </c>
      <c r="T10" s="239">
        <f>SUM(T11:T32)</f>
        <v>1217081</v>
      </c>
      <c r="U10" s="238">
        <f>SUM(U11:U32)</f>
        <v>1227401</v>
      </c>
      <c r="V10" s="237">
        <f>SUM(V11:V32)</f>
        <v>2557</v>
      </c>
      <c r="W10" s="238">
        <f>SUM(W11:W32)</f>
        <v>2138</v>
      </c>
      <c r="X10" s="237">
        <f t="shared" si="6"/>
        <v>2449177</v>
      </c>
      <c r="Y10" s="236">
        <f t="shared" si="7"/>
        <v>0.15661056754983416</v>
      </c>
    </row>
    <row r="11" spans="1:25" ht="19.5" customHeight="1">
      <c r="A11" s="234" t="s">
        <v>268</v>
      </c>
      <c r="B11" s="232">
        <v>32095</v>
      </c>
      <c r="C11" s="229">
        <v>32667</v>
      </c>
      <c r="D11" s="228">
        <v>0</v>
      </c>
      <c r="E11" s="229">
        <v>0</v>
      </c>
      <c r="F11" s="228">
        <f t="shared" si="0"/>
        <v>64762</v>
      </c>
      <c r="G11" s="231">
        <f t="shared" si="1"/>
        <v>0.07490140291222835</v>
      </c>
      <c r="H11" s="232">
        <v>27736</v>
      </c>
      <c r="I11" s="229">
        <v>27761</v>
      </c>
      <c r="J11" s="228">
        <v>0</v>
      </c>
      <c r="K11" s="229">
        <v>0</v>
      </c>
      <c r="L11" s="228">
        <f t="shared" si="2"/>
        <v>55497</v>
      </c>
      <c r="M11" s="233">
        <f t="shared" si="3"/>
        <v>0.16694596104293935</v>
      </c>
      <c r="N11" s="232">
        <v>295310</v>
      </c>
      <c r="O11" s="229">
        <v>303533</v>
      </c>
      <c r="P11" s="228">
        <v>239</v>
      </c>
      <c r="Q11" s="229">
        <v>307</v>
      </c>
      <c r="R11" s="228">
        <f t="shared" si="4"/>
        <v>599389</v>
      </c>
      <c r="S11" s="231">
        <f t="shared" si="5"/>
        <v>0.06746499077882749</v>
      </c>
      <c r="T11" s="232">
        <v>275285</v>
      </c>
      <c r="U11" s="229">
        <v>279975</v>
      </c>
      <c r="V11" s="228">
        <v>1491</v>
      </c>
      <c r="W11" s="229">
        <v>1009</v>
      </c>
      <c r="X11" s="228">
        <f t="shared" si="6"/>
        <v>557760</v>
      </c>
      <c r="Y11" s="227">
        <f t="shared" si="7"/>
        <v>0.07463604417670688</v>
      </c>
    </row>
    <row r="12" spans="1:25" ht="19.5" customHeight="1">
      <c r="A12" s="234" t="s">
        <v>269</v>
      </c>
      <c r="B12" s="232">
        <v>15533</v>
      </c>
      <c r="C12" s="229">
        <v>14826</v>
      </c>
      <c r="D12" s="228">
        <v>0</v>
      </c>
      <c r="E12" s="229">
        <v>1</v>
      </c>
      <c r="F12" s="228">
        <f t="shared" si="0"/>
        <v>30360</v>
      </c>
      <c r="G12" s="231">
        <f t="shared" si="1"/>
        <v>0.03511328545158045</v>
      </c>
      <c r="H12" s="232">
        <v>12602</v>
      </c>
      <c r="I12" s="229">
        <v>13106</v>
      </c>
      <c r="J12" s="228"/>
      <c r="K12" s="229"/>
      <c r="L12" s="228">
        <f t="shared" si="2"/>
        <v>25708</v>
      </c>
      <c r="M12" s="233">
        <f t="shared" si="3"/>
        <v>0.1809553446398009</v>
      </c>
      <c r="N12" s="232">
        <v>143917</v>
      </c>
      <c r="O12" s="229">
        <v>136914</v>
      </c>
      <c r="P12" s="228">
        <v>1</v>
      </c>
      <c r="Q12" s="229">
        <v>79</v>
      </c>
      <c r="R12" s="228">
        <f t="shared" si="4"/>
        <v>280911</v>
      </c>
      <c r="S12" s="231">
        <f t="shared" si="5"/>
        <v>0.031618294671192176</v>
      </c>
      <c r="T12" s="232">
        <v>121911</v>
      </c>
      <c r="U12" s="229">
        <v>120801</v>
      </c>
      <c r="V12" s="228"/>
      <c r="W12" s="229">
        <v>24</v>
      </c>
      <c r="X12" s="228">
        <f t="shared" si="6"/>
        <v>242736</v>
      </c>
      <c r="Y12" s="227">
        <f t="shared" si="7"/>
        <v>0.1572696262606288</v>
      </c>
    </row>
    <row r="13" spans="1:25" ht="19.5" customHeight="1">
      <c r="A13" s="234" t="s">
        <v>270</v>
      </c>
      <c r="B13" s="232">
        <v>9674</v>
      </c>
      <c r="C13" s="229">
        <v>11589</v>
      </c>
      <c r="D13" s="228">
        <v>3</v>
      </c>
      <c r="E13" s="229">
        <v>1</v>
      </c>
      <c r="F13" s="228">
        <f t="shared" si="0"/>
        <v>21267</v>
      </c>
      <c r="G13" s="231">
        <f t="shared" si="1"/>
        <v>0.024596648277297805</v>
      </c>
      <c r="H13" s="232">
        <v>8561</v>
      </c>
      <c r="I13" s="229">
        <v>10002</v>
      </c>
      <c r="J13" s="228">
        <v>0</v>
      </c>
      <c r="K13" s="229"/>
      <c r="L13" s="228">
        <f t="shared" si="2"/>
        <v>18563</v>
      </c>
      <c r="M13" s="233">
        <f t="shared" si="3"/>
        <v>0.14566611000377083</v>
      </c>
      <c r="N13" s="232">
        <v>101716</v>
      </c>
      <c r="O13" s="229">
        <v>108892</v>
      </c>
      <c r="P13" s="228">
        <v>126</v>
      </c>
      <c r="Q13" s="229">
        <v>13</v>
      </c>
      <c r="R13" s="228">
        <f t="shared" si="4"/>
        <v>210747</v>
      </c>
      <c r="S13" s="231">
        <f t="shared" si="5"/>
        <v>0.023720896465676808</v>
      </c>
      <c r="T13" s="232">
        <v>94470</v>
      </c>
      <c r="U13" s="229">
        <v>98100</v>
      </c>
      <c r="V13" s="228">
        <v>198</v>
      </c>
      <c r="W13" s="229">
        <v>132</v>
      </c>
      <c r="X13" s="228">
        <f t="shared" si="6"/>
        <v>192900</v>
      </c>
      <c r="Y13" s="227">
        <f t="shared" si="7"/>
        <v>0.09251944012441671</v>
      </c>
    </row>
    <row r="14" spans="1:25" ht="19.5" customHeight="1">
      <c r="A14" s="234" t="s">
        <v>271</v>
      </c>
      <c r="B14" s="232">
        <v>7721</v>
      </c>
      <c r="C14" s="229">
        <v>10558</v>
      </c>
      <c r="D14" s="228">
        <v>1</v>
      </c>
      <c r="E14" s="229">
        <v>0</v>
      </c>
      <c r="F14" s="228">
        <f t="shared" si="0"/>
        <v>18280</v>
      </c>
      <c r="G14" s="231">
        <f t="shared" si="1"/>
        <v>0.021141991372031967</v>
      </c>
      <c r="H14" s="232">
        <v>7091</v>
      </c>
      <c r="I14" s="229">
        <v>9456</v>
      </c>
      <c r="J14" s="228"/>
      <c r="K14" s="229"/>
      <c r="L14" s="228">
        <f t="shared" si="2"/>
        <v>16547</v>
      </c>
      <c r="M14" s="233">
        <f t="shared" si="3"/>
        <v>0.10473197558469804</v>
      </c>
      <c r="N14" s="232">
        <v>86998</v>
      </c>
      <c r="O14" s="229">
        <v>92990</v>
      </c>
      <c r="P14" s="228">
        <v>10</v>
      </c>
      <c r="Q14" s="229">
        <v>2</v>
      </c>
      <c r="R14" s="228">
        <f t="shared" si="4"/>
        <v>180000</v>
      </c>
      <c r="S14" s="231">
        <f t="shared" si="5"/>
        <v>0.02026012879814102</v>
      </c>
      <c r="T14" s="232">
        <v>84181</v>
      </c>
      <c r="U14" s="229">
        <v>87603</v>
      </c>
      <c r="V14" s="228">
        <v>115</v>
      </c>
      <c r="W14" s="229">
        <v>178</v>
      </c>
      <c r="X14" s="228">
        <f t="shared" si="6"/>
        <v>172077</v>
      </c>
      <c r="Y14" s="227">
        <f t="shared" si="7"/>
        <v>0.046043341062431464</v>
      </c>
    </row>
    <row r="15" spans="1:25" ht="19.5" customHeight="1">
      <c r="A15" s="234" t="s">
        <v>272</v>
      </c>
      <c r="B15" s="232">
        <v>8834</v>
      </c>
      <c r="C15" s="229">
        <v>9207</v>
      </c>
      <c r="D15" s="228">
        <v>0</v>
      </c>
      <c r="E15" s="229">
        <v>0</v>
      </c>
      <c r="F15" s="228">
        <f t="shared" si="0"/>
        <v>18041</v>
      </c>
      <c r="G15" s="231">
        <f t="shared" si="1"/>
        <v>0.02086557255704752</v>
      </c>
      <c r="H15" s="232">
        <v>6197</v>
      </c>
      <c r="I15" s="229">
        <v>6033</v>
      </c>
      <c r="J15" s="228"/>
      <c r="K15" s="229"/>
      <c r="L15" s="228">
        <f t="shared" si="2"/>
        <v>12230</v>
      </c>
      <c r="M15" s="233">
        <f t="shared" si="3"/>
        <v>0.47514309076042527</v>
      </c>
      <c r="N15" s="232">
        <v>80110</v>
      </c>
      <c r="O15" s="229">
        <v>80532</v>
      </c>
      <c r="P15" s="228"/>
      <c r="Q15" s="229"/>
      <c r="R15" s="228">
        <f t="shared" si="4"/>
        <v>160642</v>
      </c>
      <c r="S15" s="231">
        <f t="shared" si="5"/>
        <v>0.018081264502172054</v>
      </c>
      <c r="T15" s="232">
        <v>61863</v>
      </c>
      <c r="U15" s="229">
        <v>61132</v>
      </c>
      <c r="V15" s="228">
        <v>118</v>
      </c>
      <c r="W15" s="229">
        <v>14</v>
      </c>
      <c r="X15" s="228">
        <f t="shared" si="6"/>
        <v>123127</v>
      </c>
      <c r="Y15" s="227">
        <f t="shared" si="7"/>
        <v>0.30468540612538275</v>
      </c>
    </row>
    <row r="16" spans="1:25" ht="19.5" customHeight="1">
      <c r="A16" s="234" t="s">
        <v>273</v>
      </c>
      <c r="B16" s="232">
        <v>8551</v>
      </c>
      <c r="C16" s="229">
        <v>9124</v>
      </c>
      <c r="D16" s="228">
        <v>1</v>
      </c>
      <c r="E16" s="229">
        <v>0</v>
      </c>
      <c r="F16" s="228">
        <f aca="true" t="shared" si="8" ref="F16:F23">SUM(B16:E16)</f>
        <v>17676</v>
      </c>
      <c r="G16" s="231">
        <f aca="true" t="shared" si="9" ref="G16:G23">F16/$F$9</f>
        <v>0.020443426668054543</v>
      </c>
      <c r="H16" s="232">
        <v>4083</v>
      </c>
      <c r="I16" s="229">
        <v>4630</v>
      </c>
      <c r="J16" s="228"/>
      <c r="K16" s="229"/>
      <c r="L16" s="228">
        <f aca="true" t="shared" si="10" ref="L16:L23">SUM(H16:K16)</f>
        <v>8713</v>
      </c>
      <c r="M16" s="233">
        <f aca="true" t="shared" si="11" ref="M16:M23">IF(ISERROR(F16/L16-1),"         /0",(F16/L16-1))</f>
        <v>1.0286927579478942</v>
      </c>
      <c r="N16" s="232">
        <v>68258</v>
      </c>
      <c r="O16" s="229">
        <v>64317</v>
      </c>
      <c r="P16" s="228">
        <v>23</v>
      </c>
      <c r="Q16" s="229">
        <v>10</v>
      </c>
      <c r="R16" s="228">
        <f aca="true" t="shared" si="12" ref="R16:R23">SUM(N16:Q16)</f>
        <v>132608</v>
      </c>
      <c r="S16" s="231">
        <f aca="true" t="shared" si="13" ref="S16:S23">R16/$R$9</f>
        <v>0.014925861998132691</v>
      </c>
      <c r="T16" s="232">
        <v>45267</v>
      </c>
      <c r="U16" s="229">
        <v>43401</v>
      </c>
      <c r="V16" s="228">
        <v>3</v>
      </c>
      <c r="W16" s="229">
        <v>1</v>
      </c>
      <c r="X16" s="228">
        <f aca="true" t="shared" si="14" ref="X16:X23">SUM(T16:W16)</f>
        <v>88672</v>
      </c>
      <c r="Y16" s="227">
        <f aca="true" t="shared" si="15" ref="Y16:Y23">IF(ISERROR(R16/X16-1),"         /0",(R16/X16-1))</f>
        <v>0.49548899314326955</v>
      </c>
    </row>
    <row r="17" spans="1:25" ht="19.5" customHeight="1">
      <c r="A17" s="234" t="s">
        <v>274</v>
      </c>
      <c r="B17" s="232">
        <v>8897</v>
      </c>
      <c r="C17" s="229">
        <v>8182</v>
      </c>
      <c r="D17" s="228">
        <v>52</v>
      </c>
      <c r="E17" s="229">
        <v>35</v>
      </c>
      <c r="F17" s="228">
        <f t="shared" si="8"/>
        <v>17166</v>
      </c>
      <c r="G17" s="231">
        <f t="shared" si="9"/>
        <v>0.019853578987543804</v>
      </c>
      <c r="H17" s="232">
        <v>7347</v>
      </c>
      <c r="I17" s="229">
        <v>7700</v>
      </c>
      <c r="J17" s="228"/>
      <c r="K17" s="229"/>
      <c r="L17" s="228">
        <f t="shared" si="10"/>
        <v>15047</v>
      </c>
      <c r="M17" s="233">
        <f t="shared" si="11"/>
        <v>0.14082541370372836</v>
      </c>
      <c r="N17" s="232">
        <v>101230</v>
      </c>
      <c r="O17" s="229">
        <v>104874</v>
      </c>
      <c r="P17" s="228">
        <v>186</v>
      </c>
      <c r="Q17" s="229">
        <v>268</v>
      </c>
      <c r="R17" s="228">
        <f t="shared" si="12"/>
        <v>206558</v>
      </c>
      <c r="S17" s="231">
        <f t="shared" si="13"/>
        <v>0.023249398246035627</v>
      </c>
      <c r="T17" s="232">
        <v>79350</v>
      </c>
      <c r="U17" s="229">
        <v>83326</v>
      </c>
      <c r="V17" s="228">
        <v>20</v>
      </c>
      <c r="W17" s="229">
        <v>74</v>
      </c>
      <c r="X17" s="228">
        <f t="shared" si="14"/>
        <v>162770</v>
      </c>
      <c r="Y17" s="227">
        <f t="shared" si="15"/>
        <v>0.26901763224181363</v>
      </c>
    </row>
    <row r="18" spans="1:25" ht="19.5" customHeight="1">
      <c r="A18" s="234" t="s">
        <v>275</v>
      </c>
      <c r="B18" s="232">
        <v>6881</v>
      </c>
      <c r="C18" s="229">
        <v>8736</v>
      </c>
      <c r="D18" s="228">
        <v>0</v>
      </c>
      <c r="E18" s="229">
        <v>0</v>
      </c>
      <c r="F18" s="228">
        <f t="shared" si="8"/>
        <v>15617</v>
      </c>
      <c r="G18" s="231">
        <f t="shared" si="9"/>
        <v>0.018062061228502364</v>
      </c>
      <c r="H18" s="232">
        <v>7334</v>
      </c>
      <c r="I18" s="229">
        <v>9183</v>
      </c>
      <c r="J18" s="228"/>
      <c r="K18" s="229"/>
      <c r="L18" s="228">
        <f t="shared" si="10"/>
        <v>16517</v>
      </c>
      <c r="M18" s="233">
        <f t="shared" si="11"/>
        <v>-0.05448931404007995</v>
      </c>
      <c r="N18" s="232">
        <v>84446</v>
      </c>
      <c r="O18" s="229">
        <v>92034</v>
      </c>
      <c r="P18" s="228"/>
      <c r="Q18" s="229"/>
      <c r="R18" s="228">
        <f t="shared" si="12"/>
        <v>176480</v>
      </c>
      <c r="S18" s="231">
        <f t="shared" si="13"/>
        <v>0.019863930723866264</v>
      </c>
      <c r="T18" s="232">
        <v>79868</v>
      </c>
      <c r="U18" s="229">
        <v>87676</v>
      </c>
      <c r="V18" s="228"/>
      <c r="W18" s="229"/>
      <c r="X18" s="228">
        <f t="shared" si="14"/>
        <v>167544</v>
      </c>
      <c r="Y18" s="227">
        <f t="shared" si="15"/>
        <v>0.05333524327937744</v>
      </c>
    </row>
    <row r="19" spans="1:25" ht="19.5" customHeight="1">
      <c r="A19" s="234" t="s">
        <v>276</v>
      </c>
      <c r="B19" s="232">
        <v>4129</v>
      </c>
      <c r="C19" s="229">
        <v>4401</v>
      </c>
      <c r="D19" s="228">
        <v>0</v>
      </c>
      <c r="E19" s="229">
        <v>0</v>
      </c>
      <c r="F19" s="228">
        <f t="shared" si="8"/>
        <v>8530</v>
      </c>
      <c r="G19" s="231">
        <f t="shared" si="9"/>
        <v>0.009865491597561962</v>
      </c>
      <c r="H19" s="232">
        <v>3987</v>
      </c>
      <c r="I19" s="229">
        <v>4354</v>
      </c>
      <c r="J19" s="228"/>
      <c r="K19" s="229"/>
      <c r="L19" s="228">
        <f t="shared" si="10"/>
        <v>8341</v>
      </c>
      <c r="M19" s="233">
        <f t="shared" si="11"/>
        <v>0.022659153578707514</v>
      </c>
      <c r="N19" s="232">
        <v>43663</v>
      </c>
      <c r="O19" s="229">
        <v>43258</v>
      </c>
      <c r="P19" s="228">
        <v>33</v>
      </c>
      <c r="Q19" s="229">
        <v>5</v>
      </c>
      <c r="R19" s="228">
        <f t="shared" si="12"/>
        <v>86959</v>
      </c>
      <c r="S19" s="231">
        <f t="shared" si="13"/>
        <v>0.009787780778653029</v>
      </c>
      <c r="T19" s="232">
        <v>41589</v>
      </c>
      <c r="U19" s="229">
        <v>41251</v>
      </c>
      <c r="V19" s="228">
        <v>130</v>
      </c>
      <c r="W19" s="229">
        <v>164</v>
      </c>
      <c r="X19" s="228">
        <f t="shared" si="14"/>
        <v>83134</v>
      </c>
      <c r="Y19" s="227">
        <f t="shared" si="15"/>
        <v>0.04601005605408126</v>
      </c>
    </row>
    <row r="20" spans="1:25" ht="19.5" customHeight="1">
      <c r="A20" s="234" t="s">
        <v>277</v>
      </c>
      <c r="B20" s="232">
        <v>2144</v>
      </c>
      <c r="C20" s="229">
        <v>5005</v>
      </c>
      <c r="D20" s="228">
        <v>0</v>
      </c>
      <c r="E20" s="229">
        <v>0</v>
      </c>
      <c r="F20" s="228">
        <f t="shared" si="8"/>
        <v>7149</v>
      </c>
      <c r="G20" s="231">
        <f t="shared" si="9"/>
        <v>0.008268276603865237</v>
      </c>
      <c r="H20" s="232">
        <v>1677</v>
      </c>
      <c r="I20" s="229">
        <v>3644</v>
      </c>
      <c r="J20" s="228"/>
      <c r="K20" s="229"/>
      <c r="L20" s="228">
        <f t="shared" si="10"/>
        <v>5321</v>
      </c>
      <c r="M20" s="233">
        <f t="shared" si="11"/>
        <v>0.34354444653260674</v>
      </c>
      <c r="N20" s="232">
        <v>21490</v>
      </c>
      <c r="O20" s="229">
        <v>50820</v>
      </c>
      <c r="P20" s="228"/>
      <c r="Q20" s="229"/>
      <c r="R20" s="228">
        <f t="shared" si="12"/>
        <v>72310</v>
      </c>
      <c r="S20" s="231">
        <f t="shared" si="13"/>
        <v>0.008138943963297651</v>
      </c>
      <c r="T20" s="232">
        <v>18629</v>
      </c>
      <c r="U20" s="229">
        <v>44591</v>
      </c>
      <c r="V20" s="228"/>
      <c r="W20" s="229"/>
      <c r="X20" s="228">
        <f t="shared" si="14"/>
        <v>63220</v>
      </c>
      <c r="Y20" s="227">
        <f t="shared" si="15"/>
        <v>0.14378361278076568</v>
      </c>
    </row>
    <row r="21" spans="1:25" ht="19.5" customHeight="1">
      <c r="A21" s="234" t="s">
        <v>278</v>
      </c>
      <c r="B21" s="232">
        <v>3013</v>
      </c>
      <c r="C21" s="229">
        <v>4027</v>
      </c>
      <c r="D21" s="228">
        <v>0</v>
      </c>
      <c r="E21" s="229">
        <v>0</v>
      </c>
      <c r="F21" s="228">
        <f t="shared" si="8"/>
        <v>7040</v>
      </c>
      <c r="G21" s="231">
        <f t="shared" si="9"/>
        <v>0.008142211119207059</v>
      </c>
      <c r="H21" s="232">
        <v>2608</v>
      </c>
      <c r="I21" s="229">
        <v>4254</v>
      </c>
      <c r="J21" s="228"/>
      <c r="K21" s="229"/>
      <c r="L21" s="228">
        <f t="shared" si="10"/>
        <v>6862</v>
      </c>
      <c r="M21" s="233">
        <f t="shared" si="11"/>
        <v>0.025939959195569795</v>
      </c>
      <c r="N21" s="232">
        <v>40977</v>
      </c>
      <c r="O21" s="229">
        <v>36679</v>
      </c>
      <c r="P21" s="228"/>
      <c r="Q21" s="229"/>
      <c r="R21" s="228">
        <f t="shared" si="12"/>
        <v>77656</v>
      </c>
      <c r="S21" s="231">
        <f t="shared" si="13"/>
        <v>0.00874066978860244</v>
      </c>
      <c r="T21" s="232">
        <v>42796</v>
      </c>
      <c r="U21" s="229">
        <v>37879</v>
      </c>
      <c r="V21" s="228">
        <v>18</v>
      </c>
      <c r="W21" s="229">
        <v>17</v>
      </c>
      <c r="X21" s="228">
        <f t="shared" si="14"/>
        <v>80710</v>
      </c>
      <c r="Y21" s="227">
        <f t="shared" si="15"/>
        <v>-0.03783917730144959</v>
      </c>
    </row>
    <row r="22" spans="1:25" ht="19.5" customHeight="1">
      <c r="A22" s="234" t="s">
        <v>279</v>
      </c>
      <c r="B22" s="232">
        <v>3231</v>
      </c>
      <c r="C22" s="229">
        <v>3456</v>
      </c>
      <c r="D22" s="228">
        <v>0</v>
      </c>
      <c r="E22" s="229">
        <v>0</v>
      </c>
      <c r="F22" s="228">
        <f t="shared" si="8"/>
        <v>6687</v>
      </c>
      <c r="G22" s="231">
        <f t="shared" si="9"/>
        <v>0.007733943999167274</v>
      </c>
      <c r="H22" s="232">
        <v>3331</v>
      </c>
      <c r="I22" s="229">
        <v>3826</v>
      </c>
      <c r="J22" s="228"/>
      <c r="K22" s="229"/>
      <c r="L22" s="228">
        <f t="shared" si="10"/>
        <v>7157</v>
      </c>
      <c r="M22" s="233">
        <f t="shared" si="11"/>
        <v>-0.06566997345256398</v>
      </c>
      <c r="N22" s="232">
        <v>34544</v>
      </c>
      <c r="O22" s="229">
        <v>37944</v>
      </c>
      <c r="P22" s="228"/>
      <c r="Q22" s="229"/>
      <c r="R22" s="228">
        <f t="shared" si="12"/>
        <v>72488</v>
      </c>
      <c r="S22" s="231">
        <f t="shared" si="13"/>
        <v>0.00815897897955359</v>
      </c>
      <c r="T22" s="232">
        <v>32714</v>
      </c>
      <c r="U22" s="229">
        <v>36159</v>
      </c>
      <c r="V22" s="228"/>
      <c r="W22" s="229"/>
      <c r="X22" s="228">
        <f t="shared" si="14"/>
        <v>68873</v>
      </c>
      <c r="Y22" s="227">
        <f t="shared" si="15"/>
        <v>0.05248791253466534</v>
      </c>
    </row>
    <row r="23" spans="1:25" ht="19.5" customHeight="1">
      <c r="A23" s="234" t="s">
        <v>280</v>
      </c>
      <c r="B23" s="232">
        <v>3146</v>
      </c>
      <c r="C23" s="229">
        <v>3441</v>
      </c>
      <c r="D23" s="228">
        <v>0</v>
      </c>
      <c r="E23" s="229">
        <v>0</v>
      </c>
      <c r="F23" s="228">
        <f t="shared" si="8"/>
        <v>6587</v>
      </c>
      <c r="G23" s="231">
        <f t="shared" si="9"/>
        <v>0.007618287591223992</v>
      </c>
      <c r="H23" s="232">
        <v>2822</v>
      </c>
      <c r="I23" s="229">
        <v>3507</v>
      </c>
      <c r="J23" s="228"/>
      <c r="K23" s="229"/>
      <c r="L23" s="228">
        <f t="shared" si="10"/>
        <v>6329</v>
      </c>
      <c r="M23" s="233">
        <f t="shared" si="11"/>
        <v>0.04076473376520773</v>
      </c>
      <c r="N23" s="232">
        <v>32643</v>
      </c>
      <c r="O23" s="229">
        <v>32082</v>
      </c>
      <c r="P23" s="228">
        <v>9</v>
      </c>
      <c r="Q23" s="229">
        <v>1</v>
      </c>
      <c r="R23" s="228">
        <f t="shared" si="12"/>
        <v>64735</v>
      </c>
      <c r="S23" s="231">
        <f t="shared" si="13"/>
        <v>0.007286330209709217</v>
      </c>
      <c r="T23" s="232">
        <v>32663</v>
      </c>
      <c r="U23" s="229">
        <v>31367</v>
      </c>
      <c r="V23" s="228">
        <v>5</v>
      </c>
      <c r="W23" s="229">
        <v>23</v>
      </c>
      <c r="X23" s="228">
        <f t="shared" si="14"/>
        <v>64058</v>
      </c>
      <c r="Y23" s="227">
        <f t="shared" si="15"/>
        <v>0.010568547254051097</v>
      </c>
    </row>
    <row r="24" spans="1:25" ht="19.5" customHeight="1">
      <c r="A24" s="234" t="s">
        <v>281</v>
      </c>
      <c r="B24" s="232">
        <v>2481</v>
      </c>
      <c r="C24" s="229">
        <v>3141</v>
      </c>
      <c r="D24" s="228">
        <v>0</v>
      </c>
      <c r="E24" s="229">
        <v>0</v>
      </c>
      <c r="F24" s="228">
        <f t="shared" si="0"/>
        <v>5622</v>
      </c>
      <c r="G24" s="231">
        <f t="shared" si="1"/>
        <v>0.0065022032545713196</v>
      </c>
      <c r="H24" s="232">
        <v>203</v>
      </c>
      <c r="I24" s="229">
        <v>63</v>
      </c>
      <c r="J24" s="228"/>
      <c r="K24" s="229"/>
      <c r="L24" s="228">
        <f t="shared" si="2"/>
        <v>266</v>
      </c>
      <c r="M24" s="233">
        <f t="shared" si="3"/>
        <v>20.13533834586466</v>
      </c>
      <c r="N24" s="232">
        <v>4290</v>
      </c>
      <c r="O24" s="229">
        <v>3968</v>
      </c>
      <c r="P24" s="228"/>
      <c r="Q24" s="229"/>
      <c r="R24" s="228">
        <f t="shared" si="4"/>
        <v>8258</v>
      </c>
      <c r="S24" s="231">
        <f t="shared" si="5"/>
        <v>0.0009294896867502697</v>
      </c>
      <c r="T24" s="232">
        <v>1429</v>
      </c>
      <c r="U24" s="229">
        <v>379</v>
      </c>
      <c r="V24" s="228"/>
      <c r="W24" s="229"/>
      <c r="X24" s="228">
        <f t="shared" si="6"/>
        <v>1808</v>
      </c>
      <c r="Y24" s="227">
        <f t="shared" si="7"/>
        <v>3.567477876106195</v>
      </c>
    </row>
    <row r="25" spans="1:25" ht="19.5" customHeight="1">
      <c r="A25" s="234" t="s">
        <v>282</v>
      </c>
      <c r="B25" s="232">
        <v>2712</v>
      </c>
      <c r="C25" s="229">
        <v>2821</v>
      </c>
      <c r="D25" s="228">
        <v>0</v>
      </c>
      <c r="E25" s="229">
        <v>0</v>
      </c>
      <c r="F25" s="228">
        <f t="shared" si="0"/>
        <v>5533</v>
      </c>
      <c r="G25" s="231">
        <f t="shared" si="1"/>
        <v>0.0063992690515017984</v>
      </c>
      <c r="H25" s="232">
        <v>2234</v>
      </c>
      <c r="I25" s="229">
        <v>2588</v>
      </c>
      <c r="J25" s="228"/>
      <c r="K25" s="229"/>
      <c r="L25" s="228">
        <f t="shared" si="2"/>
        <v>4822</v>
      </c>
      <c r="M25" s="233">
        <f t="shared" si="3"/>
        <v>0.14744919120696798</v>
      </c>
      <c r="N25" s="232">
        <v>25784</v>
      </c>
      <c r="O25" s="229">
        <v>25958</v>
      </c>
      <c r="P25" s="228">
        <v>12</v>
      </c>
      <c r="Q25" s="229">
        <v>8</v>
      </c>
      <c r="R25" s="228">
        <f t="shared" si="4"/>
        <v>51762</v>
      </c>
      <c r="S25" s="231">
        <f t="shared" si="5"/>
        <v>0.005826137704718752</v>
      </c>
      <c r="T25" s="232">
        <v>27424</v>
      </c>
      <c r="U25" s="229">
        <v>27300</v>
      </c>
      <c r="V25" s="228"/>
      <c r="W25" s="229"/>
      <c r="X25" s="228">
        <f t="shared" si="6"/>
        <v>54724</v>
      </c>
      <c r="Y25" s="227">
        <f t="shared" si="7"/>
        <v>-0.05412616036839413</v>
      </c>
    </row>
    <row r="26" spans="1:25" ht="19.5" customHeight="1">
      <c r="A26" s="234" t="s">
        <v>283</v>
      </c>
      <c r="B26" s="232">
        <v>2461</v>
      </c>
      <c r="C26" s="229">
        <v>2979</v>
      </c>
      <c r="D26" s="228">
        <v>0</v>
      </c>
      <c r="E26" s="229">
        <v>19</v>
      </c>
      <c r="F26" s="228">
        <f t="shared" si="0"/>
        <v>5459</v>
      </c>
      <c r="G26" s="231">
        <f t="shared" si="1"/>
        <v>0.00631368330962377</v>
      </c>
      <c r="H26" s="232">
        <v>2664</v>
      </c>
      <c r="I26" s="229">
        <v>3858</v>
      </c>
      <c r="J26" s="228"/>
      <c r="K26" s="229"/>
      <c r="L26" s="228">
        <f t="shared" si="2"/>
        <v>6522</v>
      </c>
      <c r="M26" s="233">
        <f t="shared" si="3"/>
        <v>-0.16298681386077896</v>
      </c>
      <c r="N26" s="232">
        <v>26975</v>
      </c>
      <c r="O26" s="229">
        <v>26768</v>
      </c>
      <c r="P26" s="228">
        <v>36</v>
      </c>
      <c r="Q26" s="229">
        <v>82</v>
      </c>
      <c r="R26" s="228">
        <f t="shared" si="4"/>
        <v>53861</v>
      </c>
      <c r="S26" s="231">
        <f t="shared" si="5"/>
        <v>0.006062393317759297</v>
      </c>
      <c r="T26" s="232">
        <v>26434</v>
      </c>
      <c r="U26" s="229">
        <v>26462</v>
      </c>
      <c r="V26" s="228">
        <v>26</v>
      </c>
      <c r="W26" s="229">
        <v>4</v>
      </c>
      <c r="X26" s="228">
        <f t="shared" si="6"/>
        <v>52926</v>
      </c>
      <c r="Y26" s="227">
        <f t="shared" si="7"/>
        <v>0.017666175414730034</v>
      </c>
    </row>
    <row r="27" spans="1:25" ht="19.5" customHeight="1">
      <c r="A27" s="234" t="s">
        <v>284</v>
      </c>
      <c r="B27" s="232">
        <v>2892</v>
      </c>
      <c r="C27" s="229">
        <v>2415</v>
      </c>
      <c r="D27" s="228">
        <v>0</v>
      </c>
      <c r="E27" s="229">
        <v>0</v>
      </c>
      <c r="F27" s="228">
        <f t="shared" si="0"/>
        <v>5307</v>
      </c>
      <c r="G27" s="231">
        <f t="shared" si="1"/>
        <v>0.006137885569549981</v>
      </c>
      <c r="H27" s="232">
        <v>2098</v>
      </c>
      <c r="I27" s="229">
        <v>2015</v>
      </c>
      <c r="J27" s="228"/>
      <c r="K27" s="229"/>
      <c r="L27" s="228">
        <f t="shared" si="2"/>
        <v>4113</v>
      </c>
      <c r="M27" s="233">
        <f t="shared" si="3"/>
        <v>0.29029905178701676</v>
      </c>
      <c r="N27" s="232">
        <v>28278</v>
      </c>
      <c r="O27" s="229">
        <v>25742</v>
      </c>
      <c r="P27" s="228"/>
      <c r="Q27" s="229"/>
      <c r="R27" s="228">
        <f t="shared" si="4"/>
        <v>54020</v>
      </c>
      <c r="S27" s="231">
        <f t="shared" si="5"/>
        <v>0.006080289764864322</v>
      </c>
      <c r="T27" s="232">
        <v>22385</v>
      </c>
      <c r="U27" s="229">
        <v>21056</v>
      </c>
      <c r="V27" s="228">
        <v>9</v>
      </c>
      <c r="W27" s="229">
        <v>18</v>
      </c>
      <c r="X27" s="228">
        <f t="shared" si="6"/>
        <v>43468</v>
      </c>
      <c r="Y27" s="227">
        <f t="shared" si="7"/>
        <v>0.24275328977638733</v>
      </c>
    </row>
    <row r="28" spans="1:25" ht="19.5" customHeight="1">
      <c r="A28" s="234" t="s">
        <v>285</v>
      </c>
      <c r="B28" s="232">
        <v>2069</v>
      </c>
      <c r="C28" s="229">
        <v>1511</v>
      </c>
      <c r="D28" s="228">
        <v>0</v>
      </c>
      <c r="E28" s="229">
        <v>0</v>
      </c>
      <c r="F28" s="228">
        <f t="shared" si="0"/>
        <v>3580</v>
      </c>
      <c r="G28" s="231">
        <f t="shared" si="1"/>
        <v>0.004140499404369499</v>
      </c>
      <c r="H28" s="232">
        <v>790</v>
      </c>
      <c r="I28" s="229">
        <v>388</v>
      </c>
      <c r="J28" s="228"/>
      <c r="K28" s="229"/>
      <c r="L28" s="228">
        <f t="shared" si="2"/>
        <v>1178</v>
      </c>
      <c r="M28" s="233">
        <f t="shared" si="3"/>
        <v>2.039049235993209</v>
      </c>
      <c r="N28" s="232">
        <v>14141</v>
      </c>
      <c r="O28" s="229">
        <v>11011</v>
      </c>
      <c r="P28" s="228"/>
      <c r="Q28" s="229"/>
      <c r="R28" s="228">
        <f t="shared" si="4"/>
        <v>25152</v>
      </c>
      <c r="S28" s="231">
        <f t="shared" si="5"/>
        <v>0.002831015330726905</v>
      </c>
      <c r="T28" s="232">
        <v>5766</v>
      </c>
      <c r="U28" s="229">
        <v>2209</v>
      </c>
      <c r="V28" s="228">
        <v>32</v>
      </c>
      <c r="W28" s="229">
        <v>126</v>
      </c>
      <c r="X28" s="228">
        <f t="shared" si="6"/>
        <v>8133</v>
      </c>
      <c r="Y28" s="227">
        <f t="shared" si="7"/>
        <v>2.0925857617115455</v>
      </c>
    </row>
    <row r="29" spans="1:25" ht="19.5" customHeight="1">
      <c r="A29" s="234" t="s">
        <v>286</v>
      </c>
      <c r="B29" s="232">
        <v>1220</v>
      </c>
      <c r="C29" s="229">
        <v>1336</v>
      </c>
      <c r="D29" s="228">
        <v>0</v>
      </c>
      <c r="E29" s="229">
        <v>0</v>
      </c>
      <c r="F29" s="228">
        <f t="shared" si="0"/>
        <v>2556</v>
      </c>
      <c r="G29" s="231">
        <f t="shared" si="1"/>
        <v>0.0029561777870302903</v>
      </c>
      <c r="H29" s="232">
        <v>1018</v>
      </c>
      <c r="I29" s="229">
        <v>1197</v>
      </c>
      <c r="J29" s="228"/>
      <c r="K29" s="229"/>
      <c r="L29" s="228">
        <f t="shared" si="2"/>
        <v>2215</v>
      </c>
      <c r="M29" s="233">
        <f t="shared" si="3"/>
        <v>0.1539503386004515</v>
      </c>
      <c r="N29" s="232">
        <v>14340</v>
      </c>
      <c r="O29" s="229">
        <v>13762</v>
      </c>
      <c r="P29" s="228"/>
      <c r="Q29" s="229"/>
      <c r="R29" s="228">
        <f t="shared" si="4"/>
        <v>28102</v>
      </c>
      <c r="S29" s="231">
        <f t="shared" si="5"/>
        <v>0.0031630563304742166</v>
      </c>
      <c r="T29" s="232">
        <v>13964</v>
      </c>
      <c r="U29" s="229">
        <v>13652</v>
      </c>
      <c r="V29" s="228"/>
      <c r="W29" s="229"/>
      <c r="X29" s="228">
        <f t="shared" si="6"/>
        <v>27616</v>
      </c>
      <c r="Y29" s="227">
        <f t="shared" si="7"/>
        <v>0.017598493626882927</v>
      </c>
    </row>
    <row r="30" spans="1:25" ht="19.5" customHeight="1">
      <c r="A30" s="234" t="s">
        <v>287</v>
      </c>
      <c r="B30" s="232">
        <v>612</v>
      </c>
      <c r="C30" s="229">
        <v>1475</v>
      </c>
      <c r="D30" s="228">
        <v>1</v>
      </c>
      <c r="E30" s="229">
        <v>19</v>
      </c>
      <c r="F30" s="228">
        <f t="shared" si="0"/>
        <v>2107</v>
      </c>
      <c r="G30" s="231">
        <f t="shared" si="1"/>
        <v>0.0024368805153649536</v>
      </c>
      <c r="H30" s="232">
        <v>688</v>
      </c>
      <c r="I30" s="229">
        <v>1800</v>
      </c>
      <c r="J30" s="228">
        <v>2</v>
      </c>
      <c r="K30" s="229"/>
      <c r="L30" s="228">
        <f t="shared" si="2"/>
        <v>2490</v>
      </c>
      <c r="M30" s="233">
        <f t="shared" si="3"/>
        <v>-0.15381526104417675</v>
      </c>
      <c r="N30" s="232">
        <v>13577</v>
      </c>
      <c r="O30" s="229">
        <v>13054</v>
      </c>
      <c r="P30" s="228">
        <v>100</v>
      </c>
      <c r="Q30" s="229">
        <v>91</v>
      </c>
      <c r="R30" s="228">
        <f t="shared" si="4"/>
        <v>26822</v>
      </c>
      <c r="S30" s="231">
        <f t="shared" si="5"/>
        <v>0.0030189843034652136</v>
      </c>
      <c r="T30" s="232">
        <v>12153</v>
      </c>
      <c r="U30" s="229">
        <v>13331</v>
      </c>
      <c r="V30" s="228">
        <v>104</v>
      </c>
      <c r="W30" s="229">
        <v>3</v>
      </c>
      <c r="X30" s="228">
        <f t="shared" si="6"/>
        <v>25591</v>
      </c>
      <c r="Y30" s="227">
        <f t="shared" si="7"/>
        <v>0.04810284865773129</v>
      </c>
    </row>
    <row r="31" spans="1:25" ht="19.5" customHeight="1">
      <c r="A31" s="234" t="s">
        <v>288</v>
      </c>
      <c r="B31" s="232">
        <v>298</v>
      </c>
      <c r="C31" s="229">
        <v>257</v>
      </c>
      <c r="D31" s="228">
        <v>0</v>
      </c>
      <c r="E31" s="229">
        <v>0</v>
      </c>
      <c r="F31" s="228">
        <f t="shared" si="0"/>
        <v>555</v>
      </c>
      <c r="G31" s="231">
        <f t="shared" si="1"/>
        <v>0.0006418930640852157</v>
      </c>
      <c r="H31" s="232">
        <v>256</v>
      </c>
      <c r="I31" s="229">
        <v>297</v>
      </c>
      <c r="J31" s="228"/>
      <c r="K31" s="229"/>
      <c r="L31" s="228">
        <f t="shared" si="2"/>
        <v>553</v>
      </c>
      <c r="M31" s="233">
        <f t="shared" si="3"/>
        <v>0.003616636528029016</v>
      </c>
      <c r="N31" s="232">
        <v>3920</v>
      </c>
      <c r="O31" s="229">
        <v>3719</v>
      </c>
      <c r="P31" s="228">
        <v>20</v>
      </c>
      <c r="Q31" s="229">
        <v>26</v>
      </c>
      <c r="R31" s="228">
        <f t="shared" si="4"/>
        <v>7685</v>
      </c>
      <c r="S31" s="231">
        <f t="shared" si="5"/>
        <v>0.0008649949434095208</v>
      </c>
      <c r="T31" s="232">
        <v>3630</v>
      </c>
      <c r="U31" s="229">
        <v>3714</v>
      </c>
      <c r="V31" s="228">
        <v>4</v>
      </c>
      <c r="W31" s="229">
        <v>7</v>
      </c>
      <c r="X31" s="228">
        <f t="shared" si="6"/>
        <v>7355</v>
      </c>
      <c r="Y31" s="227">
        <f t="shared" si="7"/>
        <v>0.04486743711760699</v>
      </c>
    </row>
    <row r="32" spans="1:25" ht="19.5" customHeight="1" thickBot="1">
      <c r="A32" s="234" t="s">
        <v>267</v>
      </c>
      <c r="B32" s="232">
        <v>12658</v>
      </c>
      <c r="C32" s="229">
        <v>13407</v>
      </c>
      <c r="D32" s="228">
        <v>20</v>
      </c>
      <c r="E32" s="229">
        <v>36</v>
      </c>
      <c r="F32" s="228">
        <f t="shared" si="0"/>
        <v>26121</v>
      </c>
      <c r="G32" s="231">
        <f t="shared" si="1"/>
        <v>0.030210610318864718</v>
      </c>
      <c r="H32" s="232">
        <v>8958</v>
      </c>
      <c r="I32" s="229">
        <v>10156</v>
      </c>
      <c r="J32" s="228">
        <v>38</v>
      </c>
      <c r="K32" s="229">
        <v>24</v>
      </c>
      <c r="L32" s="228">
        <f t="shared" si="2"/>
        <v>19176</v>
      </c>
      <c r="M32" s="233">
        <f t="shared" si="3"/>
        <v>0.36217146433041303</v>
      </c>
      <c r="N32" s="232">
        <v>143567</v>
      </c>
      <c r="O32" s="229">
        <v>111627</v>
      </c>
      <c r="P32" s="228">
        <v>180</v>
      </c>
      <c r="Q32" s="229">
        <v>225</v>
      </c>
      <c r="R32" s="228">
        <f t="shared" si="4"/>
        <v>255599</v>
      </c>
      <c r="S32" s="231">
        <f t="shared" si="5"/>
        <v>0.028769270337089148</v>
      </c>
      <c r="T32" s="232">
        <v>93310</v>
      </c>
      <c r="U32" s="229">
        <v>66037</v>
      </c>
      <c r="V32" s="228">
        <v>284</v>
      </c>
      <c r="W32" s="229">
        <v>344</v>
      </c>
      <c r="X32" s="228">
        <f t="shared" si="6"/>
        <v>159975</v>
      </c>
      <c r="Y32" s="227">
        <f t="shared" si="7"/>
        <v>0.5977433974058446</v>
      </c>
    </row>
    <row r="33" spans="1:25" s="235" customFormat="1" ht="19.5" customHeight="1">
      <c r="A33" s="242" t="s">
        <v>59</v>
      </c>
      <c r="B33" s="239">
        <f>SUM(B34:B51)</f>
        <v>107823</v>
      </c>
      <c r="C33" s="238">
        <f>SUM(C34:C51)</f>
        <v>114909</v>
      </c>
      <c r="D33" s="237">
        <f>SUM(D34:D51)</f>
        <v>183</v>
      </c>
      <c r="E33" s="238">
        <f>SUM(E34:E51)</f>
        <v>135</v>
      </c>
      <c r="F33" s="237">
        <f t="shared" si="0"/>
        <v>223050</v>
      </c>
      <c r="G33" s="240">
        <f t="shared" si="1"/>
        <v>0.25797161791749074</v>
      </c>
      <c r="H33" s="239">
        <f>SUM(H34:H51)</f>
        <v>95954</v>
      </c>
      <c r="I33" s="238">
        <f>SUM(I34:I51)</f>
        <v>102860</v>
      </c>
      <c r="J33" s="237">
        <f>SUM(J34:J51)</f>
        <v>124</v>
      </c>
      <c r="K33" s="238">
        <f>SUM(K34:K51)</f>
        <v>0</v>
      </c>
      <c r="L33" s="237">
        <f t="shared" si="2"/>
        <v>198938</v>
      </c>
      <c r="M33" s="241">
        <f t="shared" si="3"/>
        <v>0.12120359106857403</v>
      </c>
      <c r="N33" s="239">
        <f>SUM(N34:N51)</f>
        <v>1293537</v>
      </c>
      <c r="O33" s="238">
        <f>SUM(O34:O51)</f>
        <v>1268930</v>
      </c>
      <c r="P33" s="237">
        <f>SUM(P34:P51)</f>
        <v>1345</v>
      </c>
      <c r="Q33" s="238">
        <f>SUM(Q34:Q51)</f>
        <v>934</v>
      </c>
      <c r="R33" s="237">
        <f t="shared" si="4"/>
        <v>2564746</v>
      </c>
      <c r="S33" s="240">
        <f t="shared" si="5"/>
        <v>0.28867824608064996</v>
      </c>
      <c r="T33" s="239">
        <f>SUM(T34:T51)</f>
        <v>1088848</v>
      </c>
      <c r="U33" s="238">
        <f>SUM(U34:U51)</f>
        <v>1070282</v>
      </c>
      <c r="V33" s="237">
        <f>SUM(V34:V51)</f>
        <v>2690</v>
      </c>
      <c r="W33" s="238">
        <f>SUM(W34:W51)</f>
        <v>2372</v>
      </c>
      <c r="X33" s="237">
        <f t="shared" si="6"/>
        <v>2164192</v>
      </c>
      <c r="Y33" s="236">
        <f t="shared" si="7"/>
        <v>0.18508246957756058</v>
      </c>
    </row>
    <row r="34" spans="1:25" ht="19.5" customHeight="1">
      <c r="A34" s="249" t="s">
        <v>289</v>
      </c>
      <c r="B34" s="246">
        <v>17012</v>
      </c>
      <c r="C34" s="244">
        <v>19305</v>
      </c>
      <c r="D34" s="245">
        <v>0</v>
      </c>
      <c r="E34" s="244">
        <v>0</v>
      </c>
      <c r="F34" s="228">
        <f t="shared" si="0"/>
        <v>36317</v>
      </c>
      <c r="G34" s="231">
        <f t="shared" si="1"/>
        <v>0.04200293767276176</v>
      </c>
      <c r="H34" s="246">
        <v>14558</v>
      </c>
      <c r="I34" s="244">
        <v>13744</v>
      </c>
      <c r="J34" s="245"/>
      <c r="K34" s="244"/>
      <c r="L34" s="245">
        <f t="shared" si="2"/>
        <v>28302</v>
      </c>
      <c r="M34" s="248">
        <f t="shared" si="3"/>
        <v>0.2831955338845311</v>
      </c>
      <c r="N34" s="246">
        <v>209405</v>
      </c>
      <c r="O34" s="244">
        <v>212074</v>
      </c>
      <c r="P34" s="245">
        <v>8</v>
      </c>
      <c r="Q34" s="244">
        <v>10</v>
      </c>
      <c r="R34" s="228">
        <f t="shared" si="4"/>
        <v>421497</v>
      </c>
      <c r="S34" s="231">
        <f t="shared" si="5"/>
        <v>0.04744213060016692</v>
      </c>
      <c r="T34" s="250">
        <v>190540</v>
      </c>
      <c r="U34" s="244">
        <v>183798</v>
      </c>
      <c r="V34" s="245">
        <v>282</v>
      </c>
      <c r="W34" s="244">
        <v>571</v>
      </c>
      <c r="X34" s="245">
        <f t="shared" si="6"/>
        <v>375191</v>
      </c>
      <c r="Y34" s="243">
        <f t="shared" si="7"/>
        <v>0.12341980484606507</v>
      </c>
    </row>
    <row r="35" spans="1:25" ht="19.5" customHeight="1">
      <c r="A35" s="249" t="s">
        <v>290</v>
      </c>
      <c r="B35" s="246">
        <v>16076</v>
      </c>
      <c r="C35" s="244">
        <v>13990</v>
      </c>
      <c r="D35" s="245">
        <v>0</v>
      </c>
      <c r="E35" s="244">
        <v>0</v>
      </c>
      <c r="F35" s="245">
        <f t="shared" si="0"/>
        <v>30066</v>
      </c>
      <c r="G35" s="247">
        <f t="shared" si="1"/>
        <v>0.034773255612227195</v>
      </c>
      <c r="H35" s="246">
        <v>14786</v>
      </c>
      <c r="I35" s="244">
        <v>12338</v>
      </c>
      <c r="J35" s="245"/>
      <c r="K35" s="244">
        <v>0</v>
      </c>
      <c r="L35" s="228">
        <f t="shared" si="2"/>
        <v>27124</v>
      </c>
      <c r="M35" s="248">
        <f t="shared" si="3"/>
        <v>0.1084648281964311</v>
      </c>
      <c r="N35" s="246">
        <v>186811</v>
      </c>
      <c r="O35" s="244">
        <v>178402</v>
      </c>
      <c r="P35" s="245">
        <v>11</v>
      </c>
      <c r="Q35" s="244">
        <v>7</v>
      </c>
      <c r="R35" s="245">
        <f t="shared" si="4"/>
        <v>365231</v>
      </c>
      <c r="S35" s="247">
        <f t="shared" si="5"/>
        <v>0.04110903945041024</v>
      </c>
      <c r="T35" s="250">
        <v>171497</v>
      </c>
      <c r="U35" s="244">
        <v>162979</v>
      </c>
      <c r="V35" s="245">
        <v>97</v>
      </c>
      <c r="W35" s="244">
        <v>100</v>
      </c>
      <c r="X35" s="245">
        <f t="shared" si="6"/>
        <v>334673</v>
      </c>
      <c r="Y35" s="243">
        <f t="shared" si="7"/>
        <v>0.09130703701822385</v>
      </c>
    </row>
    <row r="36" spans="1:25" ht="19.5" customHeight="1">
      <c r="A36" s="249" t="s">
        <v>291</v>
      </c>
      <c r="B36" s="246">
        <v>13084</v>
      </c>
      <c r="C36" s="244">
        <v>13659</v>
      </c>
      <c r="D36" s="245">
        <v>102</v>
      </c>
      <c r="E36" s="244">
        <v>102</v>
      </c>
      <c r="F36" s="245">
        <f t="shared" si="0"/>
        <v>26947</v>
      </c>
      <c r="G36" s="247">
        <f t="shared" si="1"/>
        <v>0.031165932248476226</v>
      </c>
      <c r="H36" s="246">
        <v>11015</v>
      </c>
      <c r="I36" s="244">
        <v>11887</v>
      </c>
      <c r="J36" s="245"/>
      <c r="K36" s="244">
        <v>0</v>
      </c>
      <c r="L36" s="245">
        <f t="shared" si="2"/>
        <v>22902</v>
      </c>
      <c r="M36" s="248">
        <f t="shared" si="3"/>
        <v>0.17662212907169672</v>
      </c>
      <c r="N36" s="246">
        <v>155464</v>
      </c>
      <c r="O36" s="244">
        <v>155869</v>
      </c>
      <c r="P36" s="245">
        <v>271</v>
      </c>
      <c r="Q36" s="244">
        <v>304</v>
      </c>
      <c r="R36" s="245">
        <f t="shared" si="4"/>
        <v>311908</v>
      </c>
      <c r="S36" s="247">
        <f t="shared" si="5"/>
        <v>0.03510720140650316</v>
      </c>
      <c r="T36" s="250">
        <v>127686</v>
      </c>
      <c r="U36" s="244">
        <v>126376</v>
      </c>
      <c r="V36" s="245">
        <v>3</v>
      </c>
      <c r="W36" s="244">
        <v>15</v>
      </c>
      <c r="X36" s="245">
        <f t="shared" si="6"/>
        <v>254080</v>
      </c>
      <c r="Y36" s="243">
        <f t="shared" si="7"/>
        <v>0.22759760705289667</v>
      </c>
    </row>
    <row r="37" spans="1:25" ht="19.5" customHeight="1">
      <c r="A37" s="249" t="s">
        <v>292</v>
      </c>
      <c r="B37" s="246">
        <v>8222</v>
      </c>
      <c r="C37" s="244">
        <v>9649</v>
      </c>
      <c r="D37" s="245">
        <v>0</v>
      </c>
      <c r="E37" s="244">
        <v>0</v>
      </c>
      <c r="F37" s="245">
        <f aca="true" t="shared" si="16" ref="F37:F46">SUM(B37:E37)</f>
        <v>17871</v>
      </c>
      <c r="G37" s="247">
        <f aca="true" t="shared" si="17" ref="G37:G46">F37/$F$9</f>
        <v>0.020668956663543944</v>
      </c>
      <c r="H37" s="246">
        <v>7959</v>
      </c>
      <c r="I37" s="244">
        <v>10050</v>
      </c>
      <c r="J37" s="245">
        <v>0</v>
      </c>
      <c r="K37" s="244"/>
      <c r="L37" s="245">
        <f aca="true" t="shared" si="18" ref="L37:L46">SUM(H37:K37)</f>
        <v>18009</v>
      </c>
      <c r="M37" s="248">
        <f aca="true" t="shared" si="19" ref="M37:M46">IF(ISERROR(F37/L37-1),"         /0",(F37/L37-1))</f>
        <v>-0.007662835249042099</v>
      </c>
      <c r="N37" s="246">
        <v>92839</v>
      </c>
      <c r="O37" s="244">
        <v>93647</v>
      </c>
      <c r="P37" s="245"/>
      <c r="Q37" s="244">
        <v>0</v>
      </c>
      <c r="R37" s="245">
        <f aca="true" t="shared" si="20" ref="R37:R46">SUM(N37:Q37)</f>
        <v>186486</v>
      </c>
      <c r="S37" s="247">
        <f aca="true" t="shared" si="21" ref="S37:S46">R37/$R$9</f>
        <v>0.020990168772500702</v>
      </c>
      <c r="T37" s="250">
        <v>67754</v>
      </c>
      <c r="U37" s="244">
        <v>69922</v>
      </c>
      <c r="V37" s="245">
        <v>0</v>
      </c>
      <c r="W37" s="244">
        <v>0</v>
      </c>
      <c r="X37" s="245">
        <f aca="true" t="shared" si="22" ref="X37:X46">SUM(T37:W37)</f>
        <v>137676</v>
      </c>
      <c r="Y37" s="243">
        <f aca="true" t="shared" si="23" ref="Y37:Y46">IF(ISERROR(R37/X37-1),"         /0",(R37/X37-1))</f>
        <v>0.3545280223132572</v>
      </c>
    </row>
    <row r="38" spans="1:25" ht="19.5" customHeight="1">
      <c r="A38" s="249" t="s">
        <v>293</v>
      </c>
      <c r="B38" s="246">
        <v>8042</v>
      </c>
      <c r="C38" s="244">
        <v>9467</v>
      </c>
      <c r="D38" s="245">
        <v>0</v>
      </c>
      <c r="E38" s="244">
        <v>0</v>
      </c>
      <c r="F38" s="245">
        <f t="shared" si="16"/>
        <v>17509</v>
      </c>
      <c r="G38" s="247">
        <f t="shared" si="17"/>
        <v>0.020250280466789262</v>
      </c>
      <c r="H38" s="246">
        <v>8988</v>
      </c>
      <c r="I38" s="244">
        <v>10176</v>
      </c>
      <c r="J38" s="245"/>
      <c r="K38" s="244"/>
      <c r="L38" s="245">
        <f t="shared" si="18"/>
        <v>19164</v>
      </c>
      <c r="M38" s="248">
        <f t="shared" si="19"/>
        <v>-0.08635984136923402</v>
      </c>
      <c r="N38" s="246">
        <v>113864</v>
      </c>
      <c r="O38" s="244">
        <v>107150</v>
      </c>
      <c r="P38" s="245">
        <v>3</v>
      </c>
      <c r="Q38" s="244">
        <v>0</v>
      </c>
      <c r="R38" s="245">
        <f t="shared" si="20"/>
        <v>221017</v>
      </c>
      <c r="S38" s="247">
        <f t="shared" si="21"/>
        <v>0.024876849369881854</v>
      </c>
      <c r="T38" s="250">
        <v>90587</v>
      </c>
      <c r="U38" s="244">
        <v>87075</v>
      </c>
      <c r="V38" s="245"/>
      <c r="W38" s="244">
        <v>4</v>
      </c>
      <c r="X38" s="245">
        <f t="shared" si="22"/>
        <v>177666</v>
      </c>
      <c r="Y38" s="243">
        <f t="shared" si="23"/>
        <v>0.24400279175531625</v>
      </c>
    </row>
    <row r="39" spans="1:25" ht="19.5" customHeight="1">
      <c r="A39" s="249" t="s">
        <v>294</v>
      </c>
      <c r="B39" s="246">
        <v>9378</v>
      </c>
      <c r="C39" s="244">
        <v>6570</v>
      </c>
      <c r="D39" s="245">
        <v>0</v>
      </c>
      <c r="E39" s="244">
        <v>0</v>
      </c>
      <c r="F39" s="245">
        <f t="shared" si="16"/>
        <v>15948</v>
      </c>
      <c r="G39" s="247">
        <f t="shared" si="17"/>
        <v>0.018444883938794628</v>
      </c>
      <c r="H39" s="246">
        <v>5984</v>
      </c>
      <c r="I39" s="244">
        <v>4733</v>
      </c>
      <c r="J39" s="245"/>
      <c r="K39" s="244"/>
      <c r="L39" s="245">
        <f t="shared" si="18"/>
        <v>10717</v>
      </c>
      <c r="M39" s="248">
        <f t="shared" si="19"/>
        <v>0.4881030139031446</v>
      </c>
      <c r="N39" s="246">
        <v>98046</v>
      </c>
      <c r="O39" s="244">
        <v>94257</v>
      </c>
      <c r="P39" s="245"/>
      <c r="Q39" s="244">
        <v>0</v>
      </c>
      <c r="R39" s="245">
        <f t="shared" si="20"/>
        <v>192303</v>
      </c>
      <c r="S39" s="247">
        <f t="shared" si="21"/>
        <v>0.02164490860149396</v>
      </c>
      <c r="T39" s="250">
        <v>66024</v>
      </c>
      <c r="U39" s="244">
        <v>63048</v>
      </c>
      <c r="V39" s="245">
        <v>5</v>
      </c>
      <c r="W39" s="244">
        <v>8</v>
      </c>
      <c r="X39" s="245">
        <f t="shared" si="22"/>
        <v>129085</v>
      </c>
      <c r="Y39" s="243">
        <f t="shared" si="23"/>
        <v>0.489739319053337</v>
      </c>
    </row>
    <row r="40" spans="1:25" ht="19.5" customHeight="1">
      <c r="A40" s="249" t="s">
        <v>295</v>
      </c>
      <c r="B40" s="246">
        <v>3710</v>
      </c>
      <c r="C40" s="244">
        <v>5782</v>
      </c>
      <c r="D40" s="245">
        <v>0</v>
      </c>
      <c r="E40" s="244">
        <v>0</v>
      </c>
      <c r="F40" s="245">
        <f t="shared" si="16"/>
        <v>9492</v>
      </c>
      <c r="G40" s="247">
        <f t="shared" si="17"/>
        <v>0.010978106241976336</v>
      </c>
      <c r="H40" s="246">
        <v>1686</v>
      </c>
      <c r="I40" s="244">
        <v>3571</v>
      </c>
      <c r="J40" s="245"/>
      <c r="K40" s="244"/>
      <c r="L40" s="245">
        <f t="shared" si="18"/>
        <v>5257</v>
      </c>
      <c r="M40" s="248">
        <f t="shared" si="19"/>
        <v>0.8055925432756326</v>
      </c>
      <c r="N40" s="246">
        <v>47614</v>
      </c>
      <c r="O40" s="244">
        <v>51554</v>
      </c>
      <c r="P40" s="245"/>
      <c r="Q40" s="244">
        <v>0</v>
      </c>
      <c r="R40" s="245">
        <f t="shared" si="20"/>
        <v>99168</v>
      </c>
      <c r="S40" s="247">
        <f t="shared" si="21"/>
        <v>0.011161980292522493</v>
      </c>
      <c r="T40" s="250">
        <v>42513</v>
      </c>
      <c r="U40" s="244">
        <v>47350</v>
      </c>
      <c r="V40" s="245"/>
      <c r="W40" s="244">
        <v>0</v>
      </c>
      <c r="X40" s="245">
        <f t="shared" si="22"/>
        <v>89863</v>
      </c>
      <c r="Y40" s="243">
        <f t="shared" si="23"/>
        <v>0.10354650968696788</v>
      </c>
    </row>
    <row r="41" spans="1:25" ht="19.5" customHeight="1">
      <c r="A41" s="249" t="s">
        <v>296</v>
      </c>
      <c r="B41" s="246">
        <v>3757</v>
      </c>
      <c r="C41" s="244">
        <v>4340</v>
      </c>
      <c r="D41" s="245">
        <v>0</v>
      </c>
      <c r="E41" s="244">
        <v>0</v>
      </c>
      <c r="F41" s="245">
        <f t="shared" si="16"/>
        <v>8097</v>
      </c>
      <c r="G41" s="247">
        <f t="shared" si="17"/>
        <v>0.009364699351167552</v>
      </c>
      <c r="H41" s="246">
        <v>3811</v>
      </c>
      <c r="I41" s="244">
        <v>4596</v>
      </c>
      <c r="J41" s="245"/>
      <c r="K41" s="244"/>
      <c r="L41" s="245">
        <f t="shared" si="18"/>
        <v>8407</v>
      </c>
      <c r="M41" s="248">
        <f t="shared" si="19"/>
        <v>-0.036874033543475626</v>
      </c>
      <c r="N41" s="246">
        <v>50661</v>
      </c>
      <c r="O41" s="244">
        <v>51325</v>
      </c>
      <c r="P41" s="245"/>
      <c r="Q41" s="244"/>
      <c r="R41" s="245">
        <f t="shared" si="20"/>
        <v>101986</v>
      </c>
      <c r="S41" s="247">
        <f t="shared" si="21"/>
        <v>0.0114791638644845</v>
      </c>
      <c r="T41" s="250">
        <v>48435</v>
      </c>
      <c r="U41" s="244">
        <v>46424</v>
      </c>
      <c r="V41" s="245"/>
      <c r="W41" s="244"/>
      <c r="X41" s="245">
        <f t="shared" si="22"/>
        <v>94859</v>
      </c>
      <c r="Y41" s="243">
        <f t="shared" si="23"/>
        <v>0.07513256517568179</v>
      </c>
    </row>
    <row r="42" spans="1:25" ht="19.5" customHeight="1">
      <c r="A42" s="249" t="s">
        <v>297</v>
      </c>
      <c r="B42" s="246">
        <v>2936</v>
      </c>
      <c r="C42" s="244">
        <v>2806</v>
      </c>
      <c r="D42" s="245">
        <v>0</v>
      </c>
      <c r="E42" s="244">
        <v>0</v>
      </c>
      <c r="F42" s="245">
        <f t="shared" si="16"/>
        <v>5742</v>
      </c>
      <c r="G42" s="247">
        <f t="shared" si="17"/>
        <v>0.006640990944103258</v>
      </c>
      <c r="H42" s="246">
        <v>3267</v>
      </c>
      <c r="I42" s="244">
        <v>2691</v>
      </c>
      <c r="J42" s="245"/>
      <c r="K42" s="244">
        <v>0</v>
      </c>
      <c r="L42" s="245">
        <f t="shared" si="18"/>
        <v>5958</v>
      </c>
      <c r="M42" s="248">
        <f t="shared" si="19"/>
        <v>-0.03625377643504535</v>
      </c>
      <c r="N42" s="246">
        <v>32978</v>
      </c>
      <c r="O42" s="244">
        <v>28497</v>
      </c>
      <c r="P42" s="245"/>
      <c r="Q42" s="244">
        <v>0</v>
      </c>
      <c r="R42" s="245">
        <f t="shared" si="20"/>
        <v>61475</v>
      </c>
      <c r="S42" s="247">
        <f t="shared" si="21"/>
        <v>0.006919396765920662</v>
      </c>
      <c r="T42" s="250">
        <v>30487</v>
      </c>
      <c r="U42" s="244">
        <v>28535</v>
      </c>
      <c r="V42" s="245"/>
      <c r="W42" s="244">
        <v>0</v>
      </c>
      <c r="X42" s="245">
        <f t="shared" si="22"/>
        <v>59022</v>
      </c>
      <c r="Y42" s="243">
        <f t="shared" si="23"/>
        <v>0.04156077394869717</v>
      </c>
    </row>
    <row r="43" spans="1:25" ht="19.5" customHeight="1">
      <c r="A43" s="249" t="s">
        <v>298</v>
      </c>
      <c r="B43" s="246">
        <v>2157</v>
      </c>
      <c r="C43" s="244">
        <v>2477</v>
      </c>
      <c r="D43" s="245">
        <v>0</v>
      </c>
      <c r="E43" s="244">
        <v>0</v>
      </c>
      <c r="F43" s="245">
        <f t="shared" si="16"/>
        <v>4634</v>
      </c>
      <c r="G43" s="247">
        <f t="shared" si="17"/>
        <v>0.005359517944091692</v>
      </c>
      <c r="H43" s="246">
        <v>1747</v>
      </c>
      <c r="I43" s="244">
        <v>2078</v>
      </c>
      <c r="J43" s="245"/>
      <c r="K43" s="244"/>
      <c r="L43" s="245">
        <f t="shared" si="18"/>
        <v>3825</v>
      </c>
      <c r="M43" s="248">
        <f t="shared" si="19"/>
        <v>0.2115032679738562</v>
      </c>
      <c r="N43" s="246">
        <v>19779</v>
      </c>
      <c r="O43" s="244">
        <v>18961</v>
      </c>
      <c r="P43" s="245">
        <v>59</v>
      </c>
      <c r="Q43" s="244">
        <v>5</v>
      </c>
      <c r="R43" s="245">
        <f t="shared" si="20"/>
        <v>38804</v>
      </c>
      <c r="S43" s="247">
        <f t="shared" si="21"/>
        <v>0.004367633543794801</v>
      </c>
      <c r="T43" s="250">
        <v>16644</v>
      </c>
      <c r="U43" s="244">
        <v>15381</v>
      </c>
      <c r="V43" s="245">
        <v>101</v>
      </c>
      <c r="W43" s="244">
        <v>6</v>
      </c>
      <c r="X43" s="245">
        <f t="shared" si="22"/>
        <v>32132</v>
      </c>
      <c r="Y43" s="243">
        <f t="shared" si="23"/>
        <v>0.20764347068343092</v>
      </c>
    </row>
    <row r="44" spans="1:25" ht="19.5" customHeight="1">
      <c r="A44" s="249" t="s">
        <v>299</v>
      </c>
      <c r="B44" s="246">
        <v>1582</v>
      </c>
      <c r="C44" s="244">
        <v>1729</v>
      </c>
      <c r="D44" s="245">
        <v>0</v>
      </c>
      <c r="E44" s="244">
        <v>0</v>
      </c>
      <c r="F44" s="245">
        <f t="shared" si="16"/>
        <v>3311</v>
      </c>
      <c r="G44" s="247">
        <f t="shared" si="17"/>
        <v>0.0038293836670020703</v>
      </c>
      <c r="H44" s="246">
        <v>1605</v>
      </c>
      <c r="I44" s="244">
        <v>1673</v>
      </c>
      <c r="J44" s="245"/>
      <c r="K44" s="244"/>
      <c r="L44" s="245">
        <f t="shared" si="18"/>
        <v>3278</v>
      </c>
      <c r="M44" s="248">
        <f t="shared" si="19"/>
        <v>0.010067114093959662</v>
      </c>
      <c r="N44" s="246">
        <v>19435</v>
      </c>
      <c r="O44" s="244">
        <v>20248</v>
      </c>
      <c r="P44" s="245"/>
      <c r="Q44" s="244"/>
      <c r="R44" s="245">
        <f t="shared" si="20"/>
        <v>39683</v>
      </c>
      <c r="S44" s="247">
        <f t="shared" si="21"/>
        <v>0.00446657050609239</v>
      </c>
      <c r="T44" s="250">
        <v>12723</v>
      </c>
      <c r="U44" s="244">
        <v>12993</v>
      </c>
      <c r="V44" s="245"/>
      <c r="W44" s="244"/>
      <c r="X44" s="245">
        <f t="shared" si="22"/>
        <v>25716</v>
      </c>
      <c r="Y44" s="243">
        <f t="shared" si="23"/>
        <v>0.5431249027842588</v>
      </c>
    </row>
    <row r="45" spans="1:25" ht="19.5" customHeight="1">
      <c r="A45" s="249" t="s">
        <v>300</v>
      </c>
      <c r="B45" s="246">
        <v>1909</v>
      </c>
      <c r="C45" s="244">
        <v>1317</v>
      </c>
      <c r="D45" s="245">
        <v>0</v>
      </c>
      <c r="E45" s="244">
        <v>0</v>
      </c>
      <c r="F45" s="245">
        <f t="shared" si="16"/>
        <v>3226</v>
      </c>
      <c r="G45" s="247">
        <f t="shared" si="17"/>
        <v>0.0037310757202502804</v>
      </c>
      <c r="H45" s="246">
        <v>1614</v>
      </c>
      <c r="I45" s="244">
        <v>1176</v>
      </c>
      <c r="J45" s="245"/>
      <c r="K45" s="244">
        <v>0</v>
      </c>
      <c r="L45" s="245">
        <f t="shared" si="18"/>
        <v>2790</v>
      </c>
      <c r="M45" s="248">
        <f t="shared" si="19"/>
        <v>0.1562724014336918</v>
      </c>
      <c r="N45" s="246">
        <v>22850</v>
      </c>
      <c r="O45" s="244">
        <v>19155</v>
      </c>
      <c r="P45" s="245"/>
      <c r="Q45" s="244">
        <v>0</v>
      </c>
      <c r="R45" s="245">
        <f t="shared" si="20"/>
        <v>42005</v>
      </c>
      <c r="S45" s="247">
        <f t="shared" si="21"/>
        <v>0.004727926167588409</v>
      </c>
      <c r="T45" s="250">
        <v>20849</v>
      </c>
      <c r="U45" s="244">
        <v>17780</v>
      </c>
      <c r="V45" s="245">
        <v>2</v>
      </c>
      <c r="W45" s="244">
        <v>4</v>
      </c>
      <c r="X45" s="245">
        <f t="shared" si="22"/>
        <v>38635</v>
      </c>
      <c r="Y45" s="243">
        <f t="shared" si="23"/>
        <v>0.08722660799792936</v>
      </c>
    </row>
    <row r="46" spans="1:25" ht="19.5" customHeight="1">
      <c r="A46" s="249" t="s">
        <v>301</v>
      </c>
      <c r="B46" s="246">
        <v>1546</v>
      </c>
      <c r="C46" s="244">
        <v>1592</v>
      </c>
      <c r="D46" s="245">
        <v>0</v>
      </c>
      <c r="E46" s="244">
        <v>0</v>
      </c>
      <c r="F46" s="245">
        <f t="shared" si="16"/>
        <v>3138</v>
      </c>
      <c r="G46" s="247">
        <f t="shared" si="17"/>
        <v>0.003629298081260192</v>
      </c>
      <c r="H46" s="246">
        <v>1367</v>
      </c>
      <c r="I46" s="244">
        <v>1864</v>
      </c>
      <c r="J46" s="245"/>
      <c r="K46" s="244">
        <v>0</v>
      </c>
      <c r="L46" s="245">
        <f t="shared" si="18"/>
        <v>3231</v>
      </c>
      <c r="M46" s="248">
        <f t="shared" si="19"/>
        <v>-0.028783658310120752</v>
      </c>
      <c r="N46" s="246">
        <v>18946</v>
      </c>
      <c r="O46" s="244">
        <v>15811</v>
      </c>
      <c r="P46" s="245">
        <v>8</v>
      </c>
      <c r="Q46" s="244">
        <v>14</v>
      </c>
      <c r="R46" s="245">
        <f t="shared" si="20"/>
        <v>34779</v>
      </c>
      <c r="S46" s="247">
        <f t="shared" si="21"/>
        <v>0.0039145945526141476</v>
      </c>
      <c r="T46" s="250">
        <v>16758</v>
      </c>
      <c r="U46" s="244">
        <v>15482</v>
      </c>
      <c r="V46" s="245">
        <v>5</v>
      </c>
      <c r="W46" s="244">
        <v>5</v>
      </c>
      <c r="X46" s="245">
        <f t="shared" si="22"/>
        <v>32250</v>
      </c>
      <c r="Y46" s="243">
        <f t="shared" si="23"/>
        <v>0.0784186046511628</v>
      </c>
    </row>
    <row r="47" spans="1:25" ht="19.5" customHeight="1">
      <c r="A47" s="249" t="s">
        <v>302</v>
      </c>
      <c r="B47" s="246">
        <v>981</v>
      </c>
      <c r="C47" s="244">
        <v>1129</v>
      </c>
      <c r="D47" s="245">
        <v>0</v>
      </c>
      <c r="E47" s="244">
        <v>0</v>
      </c>
      <c r="F47" s="245">
        <f t="shared" si="0"/>
        <v>2110</v>
      </c>
      <c r="G47" s="247">
        <f t="shared" si="1"/>
        <v>0.0024403502076032523</v>
      </c>
      <c r="H47" s="246">
        <v>968</v>
      </c>
      <c r="I47" s="244">
        <v>894</v>
      </c>
      <c r="J47" s="245"/>
      <c r="K47" s="244"/>
      <c r="L47" s="245">
        <f t="shared" si="2"/>
        <v>1862</v>
      </c>
      <c r="M47" s="248">
        <f t="shared" si="3"/>
        <v>0.13319011815252413</v>
      </c>
      <c r="N47" s="246">
        <v>9704</v>
      </c>
      <c r="O47" s="244">
        <v>9895</v>
      </c>
      <c r="P47" s="245"/>
      <c r="Q47" s="244"/>
      <c r="R47" s="245">
        <f t="shared" si="4"/>
        <v>19599</v>
      </c>
      <c r="S47" s="247">
        <f t="shared" si="5"/>
        <v>0.002205990357304255</v>
      </c>
      <c r="T47" s="250">
        <v>9295</v>
      </c>
      <c r="U47" s="244">
        <v>9692</v>
      </c>
      <c r="V47" s="245"/>
      <c r="W47" s="244"/>
      <c r="X47" s="245">
        <f t="shared" si="6"/>
        <v>18987</v>
      </c>
      <c r="Y47" s="243">
        <f t="shared" si="7"/>
        <v>0.03223258018644337</v>
      </c>
    </row>
    <row r="48" spans="1:25" ht="19.5" customHeight="1">
      <c r="A48" s="249" t="s">
        <v>303</v>
      </c>
      <c r="B48" s="246">
        <v>1005</v>
      </c>
      <c r="C48" s="244">
        <v>756</v>
      </c>
      <c r="D48" s="245">
        <v>8</v>
      </c>
      <c r="E48" s="244">
        <v>8</v>
      </c>
      <c r="F48" s="245">
        <f t="shared" si="0"/>
        <v>1777</v>
      </c>
      <c r="G48" s="247">
        <f t="shared" si="1"/>
        <v>0.002055214369152123</v>
      </c>
      <c r="H48" s="246">
        <v>1079</v>
      </c>
      <c r="I48" s="244">
        <v>796</v>
      </c>
      <c r="J48" s="245"/>
      <c r="K48" s="244"/>
      <c r="L48" s="245">
        <f t="shared" si="2"/>
        <v>1875</v>
      </c>
      <c r="M48" s="248">
        <f t="shared" si="3"/>
        <v>-0.052266666666666683</v>
      </c>
      <c r="N48" s="246">
        <v>10933</v>
      </c>
      <c r="O48" s="244">
        <v>8946</v>
      </c>
      <c r="P48" s="245">
        <v>8</v>
      </c>
      <c r="Q48" s="244">
        <v>8</v>
      </c>
      <c r="R48" s="245">
        <f t="shared" si="4"/>
        <v>19895</v>
      </c>
      <c r="S48" s="247">
        <f t="shared" si="5"/>
        <v>0.0022393070135500867</v>
      </c>
      <c r="T48" s="250">
        <v>8938</v>
      </c>
      <c r="U48" s="244">
        <v>6794</v>
      </c>
      <c r="V48" s="245"/>
      <c r="W48" s="244"/>
      <c r="X48" s="245">
        <f t="shared" si="6"/>
        <v>15732</v>
      </c>
      <c r="Y48" s="243">
        <f t="shared" si="7"/>
        <v>0.26461988304093564</v>
      </c>
    </row>
    <row r="49" spans="1:25" ht="19.5" customHeight="1">
      <c r="A49" s="249" t="s">
        <v>304</v>
      </c>
      <c r="B49" s="246">
        <v>195</v>
      </c>
      <c r="C49" s="244">
        <v>394</v>
      </c>
      <c r="D49" s="245">
        <v>1</v>
      </c>
      <c r="E49" s="244">
        <v>0</v>
      </c>
      <c r="F49" s="245">
        <f t="shared" si="0"/>
        <v>590</v>
      </c>
      <c r="G49" s="247">
        <f t="shared" si="1"/>
        <v>0.0006823728068653643</v>
      </c>
      <c r="H49" s="246">
        <v>457</v>
      </c>
      <c r="I49" s="244">
        <v>753</v>
      </c>
      <c r="J49" s="245"/>
      <c r="K49" s="244"/>
      <c r="L49" s="245">
        <f t="shared" si="2"/>
        <v>1210</v>
      </c>
      <c r="M49" s="248">
        <f t="shared" si="3"/>
        <v>-0.5123966942148761</v>
      </c>
      <c r="N49" s="246">
        <v>5912</v>
      </c>
      <c r="O49" s="244">
        <v>5838</v>
      </c>
      <c r="P49" s="245">
        <v>26</v>
      </c>
      <c r="Q49" s="244">
        <v>23</v>
      </c>
      <c r="R49" s="245">
        <f t="shared" si="4"/>
        <v>11799</v>
      </c>
      <c r="S49" s="247">
        <f t="shared" si="5"/>
        <v>0.0013280514427181438</v>
      </c>
      <c r="T49" s="250">
        <v>7864</v>
      </c>
      <c r="U49" s="244">
        <v>8431</v>
      </c>
      <c r="V49" s="245">
        <v>15</v>
      </c>
      <c r="W49" s="244">
        <v>1</v>
      </c>
      <c r="X49" s="245">
        <f t="shared" si="6"/>
        <v>16311</v>
      </c>
      <c r="Y49" s="243">
        <f t="shared" si="7"/>
        <v>-0.27662313775979397</v>
      </c>
    </row>
    <row r="50" spans="1:25" ht="19.5" customHeight="1">
      <c r="A50" s="249" t="s">
        <v>305</v>
      </c>
      <c r="B50" s="246">
        <v>165</v>
      </c>
      <c r="C50" s="244">
        <v>415</v>
      </c>
      <c r="D50" s="245">
        <v>0</v>
      </c>
      <c r="E50" s="244">
        <v>0</v>
      </c>
      <c r="F50" s="245">
        <f t="shared" si="0"/>
        <v>580</v>
      </c>
      <c r="G50" s="247">
        <f t="shared" si="1"/>
        <v>0.0006708071660710362</v>
      </c>
      <c r="H50" s="246">
        <v>383</v>
      </c>
      <c r="I50" s="244">
        <v>765</v>
      </c>
      <c r="J50" s="245"/>
      <c r="K50" s="244"/>
      <c r="L50" s="245">
        <f t="shared" si="2"/>
        <v>1148</v>
      </c>
      <c r="M50" s="248" t="s">
        <v>49</v>
      </c>
      <c r="N50" s="246">
        <v>3839</v>
      </c>
      <c r="O50" s="244">
        <v>3790</v>
      </c>
      <c r="P50" s="245">
        <v>3</v>
      </c>
      <c r="Q50" s="244">
        <v>7</v>
      </c>
      <c r="R50" s="228">
        <f t="shared" si="4"/>
        <v>7639</v>
      </c>
      <c r="S50" s="247">
        <f t="shared" si="5"/>
        <v>0.0008598173549388847</v>
      </c>
      <c r="T50" s="250">
        <v>4596</v>
      </c>
      <c r="U50" s="244">
        <v>4968</v>
      </c>
      <c r="V50" s="245"/>
      <c r="W50" s="244"/>
      <c r="X50" s="245">
        <f t="shared" si="6"/>
        <v>9564</v>
      </c>
      <c r="Y50" s="243" t="s">
        <v>49</v>
      </c>
    </row>
    <row r="51" spans="1:25" ht="19.5" customHeight="1" thickBot="1">
      <c r="A51" s="249" t="s">
        <v>267</v>
      </c>
      <c r="B51" s="246">
        <v>16066</v>
      </c>
      <c r="C51" s="244">
        <v>19532</v>
      </c>
      <c r="D51" s="245">
        <v>72</v>
      </c>
      <c r="E51" s="244">
        <v>25</v>
      </c>
      <c r="F51" s="245">
        <f aca="true" t="shared" si="24" ref="F51:F83">SUM(B51:E51)</f>
        <v>35695</v>
      </c>
      <c r="G51" s="247">
        <f aca="true" t="shared" si="25" ref="G51:G83">F51/$F$9</f>
        <v>0.04128355481535455</v>
      </c>
      <c r="H51" s="246">
        <v>14680</v>
      </c>
      <c r="I51" s="244">
        <v>19075</v>
      </c>
      <c r="J51" s="245">
        <v>124</v>
      </c>
      <c r="K51" s="244">
        <v>0</v>
      </c>
      <c r="L51" s="245">
        <f aca="true" t="shared" si="26" ref="L51:L83">SUM(H51:K51)</f>
        <v>33879</v>
      </c>
      <c r="M51" s="248">
        <f aca="true" t="shared" si="27" ref="M51:M83">IF(ISERROR(F51/L51-1),"         /0",(F51/L51-1))</f>
        <v>0.053602526638920844</v>
      </c>
      <c r="N51" s="246">
        <v>194457</v>
      </c>
      <c r="O51" s="244">
        <v>193511</v>
      </c>
      <c r="P51" s="245">
        <v>948</v>
      </c>
      <c r="Q51" s="244">
        <v>556</v>
      </c>
      <c r="R51" s="245">
        <f aca="true" t="shared" si="28" ref="R51:R83">SUM(N51:Q51)</f>
        <v>389472</v>
      </c>
      <c r="S51" s="247">
        <f aca="true" t="shared" si="29" ref="S51:S83">R51/$R$9</f>
        <v>0.04383751601816433</v>
      </c>
      <c r="T51" s="250">
        <v>155658</v>
      </c>
      <c r="U51" s="244">
        <v>163254</v>
      </c>
      <c r="V51" s="245">
        <v>2180</v>
      </c>
      <c r="W51" s="244">
        <v>1658</v>
      </c>
      <c r="X51" s="245">
        <f aca="true" t="shared" si="30" ref="X51:X84">SUM(T51:W51)</f>
        <v>322750</v>
      </c>
      <c r="Y51" s="243">
        <f aca="true" t="shared" si="31" ref="Y51:Y83">IF(ISERROR(R51/X51-1),"         /0",(R51/X51-1))</f>
        <v>0.20672966692486439</v>
      </c>
    </row>
    <row r="52" spans="1:25" s="235" customFormat="1" ht="19.5" customHeight="1">
      <c r="A52" s="242" t="s">
        <v>58</v>
      </c>
      <c r="B52" s="239">
        <f>SUM(B53:B63)</f>
        <v>40422</v>
      </c>
      <c r="C52" s="238">
        <f>SUM(C53:C63)</f>
        <v>46917</v>
      </c>
      <c r="D52" s="237">
        <f>SUM(D53:D63)</f>
        <v>20</v>
      </c>
      <c r="E52" s="238">
        <f>SUM(E53:E63)</f>
        <v>3</v>
      </c>
      <c r="F52" s="237">
        <f t="shared" si="24"/>
        <v>87362</v>
      </c>
      <c r="G52" s="240">
        <f t="shared" si="25"/>
        <v>0.1010397511074101</v>
      </c>
      <c r="H52" s="239">
        <f>SUM(H53:H63)</f>
        <v>40301</v>
      </c>
      <c r="I52" s="238">
        <f>SUM(I53:I63)</f>
        <v>51591</v>
      </c>
      <c r="J52" s="237">
        <f>SUM(J53:J63)</f>
        <v>8</v>
      </c>
      <c r="K52" s="238">
        <f>SUM(K53:K63)</f>
        <v>0</v>
      </c>
      <c r="L52" s="237">
        <f t="shared" si="26"/>
        <v>91900</v>
      </c>
      <c r="M52" s="241">
        <f t="shared" si="27"/>
        <v>-0.049379760609358</v>
      </c>
      <c r="N52" s="239">
        <f>SUM(N53:N63)</f>
        <v>534749</v>
      </c>
      <c r="O52" s="238">
        <f>SUM(O53:O63)</f>
        <v>526345</v>
      </c>
      <c r="P52" s="237">
        <f>SUM(P53:P63)</f>
        <v>219</v>
      </c>
      <c r="Q52" s="238">
        <f>SUM(Q53:Q63)</f>
        <v>71</v>
      </c>
      <c r="R52" s="237">
        <f t="shared" si="28"/>
        <v>1061384</v>
      </c>
      <c r="S52" s="240">
        <f t="shared" si="29"/>
        <v>0.11946542524603394</v>
      </c>
      <c r="T52" s="239">
        <f>SUM(T53:T63)</f>
        <v>513658</v>
      </c>
      <c r="U52" s="238">
        <f>SUM(U53:U63)</f>
        <v>512018</v>
      </c>
      <c r="V52" s="237">
        <f>SUM(V53:V63)</f>
        <v>192</v>
      </c>
      <c r="W52" s="238">
        <f>SUM(W53:W63)</f>
        <v>325</v>
      </c>
      <c r="X52" s="237">
        <f t="shared" si="30"/>
        <v>1026193</v>
      </c>
      <c r="Y52" s="236">
        <f t="shared" si="31"/>
        <v>0.03429276948878046</v>
      </c>
    </row>
    <row r="53" spans="1:25" ht="19.5" customHeight="1">
      <c r="A53" s="249" t="s">
        <v>306</v>
      </c>
      <c r="B53" s="246">
        <v>16287</v>
      </c>
      <c r="C53" s="244">
        <v>16106</v>
      </c>
      <c r="D53" s="245">
        <v>1</v>
      </c>
      <c r="E53" s="244">
        <v>0</v>
      </c>
      <c r="F53" s="245">
        <f t="shared" si="24"/>
        <v>32394</v>
      </c>
      <c r="G53" s="247">
        <f t="shared" si="25"/>
        <v>0.0374657367891468</v>
      </c>
      <c r="H53" s="246">
        <v>16604</v>
      </c>
      <c r="I53" s="244">
        <v>19200</v>
      </c>
      <c r="J53" s="245"/>
      <c r="K53" s="244"/>
      <c r="L53" s="245">
        <f t="shared" si="26"/>
        <v>35804</v>
      </c>
      <c r="M53" s="248">
        <f t="shared" si="27"/>
        <v>-0.09524075522288011</v>
      </c>
      <c r="N53" s="246">
        <v>199843</v>
      </c>
      <c r="O53" s="244">
        <v>204067</v>
      </c>
      <c r="P53" s="245">
        <v>7</v>
      </c>
      <c r="Q53" s="244"/>
      <c r="R53" s="245">
        <f t="shared" si="28"/>
        <v>403917</v>
      </c>
      <c r="S53" s="247">
        <f t="shared" si="29"/>
        <v>0.04546339135421515</v>
      </c>
      <c r="T53" s="246">
        <v>209237</v>
      </c>
      <c r="U53" s="244">
        <v>213904</v>
      </c>
      <c r="V53" s="245">
        <v>11</v>
      </c>
      <c r="W53" s="244">
        <v>23</v>
      </c>
      <c r="X53" s="228">
        <f t="shared" si="30"/>
        <v>423175</v>
      </c>
      <c r="Y53" s="243">
        <f t="shared" si="31"/>
        <v>-0.04550835942576947</v>
      </c>
    </row>
    <row r="54" spans="1:25" ht="19.5" customHeight="1">
      <c r="A54" s="249" t="s">
        <v>307</v>
      </c>
      <c r="B54" s="246">
        <v>7503</v>
      </c>
      <c r="C54" s="244">
        <v>8157</v>
      </c>
      <c r="D54" s="245">
        <v>0</v>
      </c>
      <c r="E54" s="244">
        <v>0</v>
      </c>
      <c r="F54" s="245">
        <f t="shared" si="24"/>
        <v>15660</v>
      </c>
      <c r="G54" s="247">
        <f t="shared" si="25"/>
        <v>0.018111793483917976</v>
      </c>
      <c r="H54" s="246">
        <v>7204</v>
      </c>
      <c r="I54" s="244">
        <v>7858</v>
      </c>
      <c r="J54" s="245"/>
      <c r="K54" s="244"/>
      <c r="L54" s="245">
        <f t="shared" si="26"/>
        <v>15062</v>
      </c>
      <c r="M54" s="248">
        <f t="shared" si="27"/>
        <v>0.039702562740671965</v>
      </c>
      <c r="N54" s="246">
        <v>84587</v>
      </c>
      <c r="O54" s="244">
        <v>81817</v>
      </c>
      <c r="P54" s="245"/>
      <c r="Q54" s="244"/>
      <c r="R54" s="245">
        <f t="shared" si="28"/>
        <v>166404</v>
      </c>
      <c r="S54" s="247">
        <f t="shared" si="29"/>
        <v>0.01872981373625477</v>
      </c>
      <c r="T54" s="246">
        <v>85984</v>
      </c>
      <c r="U54" s="244">
        <v>83582</v>
      </c>
      <c r="V54" s="245"/>
      <c r="W54" s="244"/>
      <c r="X54" s="228">
        <f t="shared" si="30"/>
        <v>169566</v>
      </c>
      <c r="Y54" s="243">
        <f t="shared" si="31"/>
        <v>-0.018647606241817383</v>
      </c>
    </row>
    <row r="55" spans="1:25" ht="19.5" customHeight="1">
      <c r="A55" s="249" t="s">
        <v>308</v>
      </c>
      <c r="B55" s="246">
        <v>6121</v>
      </c>
      <c r="C55" s="244">
        <v>8074</v>
      </c>
      <c r="D55" s="245">
        <v>0</v>
      </c>
      <c r="E55" s="244">
        <v>0</v>
      </c>
      <c r="F55" s="245">
        <f t="shared" si="24"/>
        <v>14195</v>
      </c>
      <c r="G55" s="247">
        <f t="shared" si="25"/>
        <v>0.016417427107548895</v>
      </c>
      <c r="H55" s="246">
        <v>6047</v>
      </c>
      <c r="I55" s="244">
        <v>8067</v>
      </c>
      <c r="J55" s="245"/>
      <c r="K55" s="244">
        <v>0</v>
      </c>
      <c r="L55" s="245">
        <f t="shared" si="26"/>
        <v>14114</v>
      </c>
      <c r="M55" s="248">
        <f t="shared" si="27"/>
        <v>0.005738982570497431</v>
      </c>
      <c r="N55" s="246">
        <v>92470</v>
      </c>
      <c r="O55" s="244">
        <v>87912</v>
      </c>
      <c r="P55" s="245"/>
      <c r="Q55" s="244">
        <v>0</v>
      </c>
      <c r="R55" s="245">
        <f t="shared" si="28"/>
        <v>180382</v>
      </c>
      <c r="S55" s="247">
        <f t="shared" si="29"/>
        <v>0.02030312529370152</v>
      </c>
      <c r="T55" s="246">
        <v>71107</v>
      </c>
      <c r="U55" s="244">
        <v>70201</v>
      </c>
      <c r="V55" s="245"/>
      <c r="W55" s="244">
        <v>0</v>
      </c>
      <c r="X55" s="228">
        <f t="shared" si="30"/>
        <v>141308</v>
      </c>
      <c r="Y55" s="243">
        <f t="shared" si="31"/>
        <v>0.27651654541851833</v>
      </c>
    </row>
    <row r="56" spans="1:25" ht="19.5" customHeight="1">
      <c r="A56" s="249" t="s">
        <v>309</v>
      </c>
      <c r="B56" s="246">
        <v>2275</v>
      </c>
      <c r="C56" s="244">
        <v>4714</v>
      </c>
      <c r="D56" s="245">
        <v>1</v>
      </c>
      <c r="E56" s="244">
        <v>0</v>
      </c>
      <c r="F56" s="245">
        <f>SUM(B56:E56)</f>
        <v>6990</v>
      </c>
      <c r="G56" s="247">
        <f>F56/$F$9</f>
        <v>0.008084382915235418</v>
      </c>
      <c r="H56" s="246">
        <v>2500</v>
      </c>
      <c r="I56" s="244">
        <v>5464</v>
      </c>
      <c r="J56" s="245"/>
      <c r="K56" s="244"/>
      <c r="L56" s="245">
        <f>SUM(H56:K56)</f>
        <v>7964</v>
      </c>
      <c r="M56" s="248">
        <f>IF(ISERROR(F56/L56-1),"         /0",(F56/L56-1))</f>
        <v>-0.1223003515821195</v>
      </c>
      <c r="N56" s="246">
        <v>42935</v>
      </c>
      <c r="O56" s="244">
        <v>45981</v>
      </c>
      <c r="P56" s="245">
        <v>4</v>
      </c>
      <c r="Q56" s="244"/>
      <c r="R56" s="245">
        <f>SUM(N56:Q56)</f>
        <v>88920</v>
      </c>
      <c r="S56" s="247">
        <f>R56/$R$9</f>
        <v>0.010008503626281664</v>
      </c>
      <c r="T56" s="246">
        <v>45681</v>
      </c>
      <c r="U56" s="244">
        <v>47101</v>
      </c>
      <c r="V56" s="245">
        <v>1</v>
      </c>
      <c r="W56" s="244"/>
      <c r="X56" s="228">
        <f>SUM(T56:W56)</f>
        <v>92783</v>
      </c>
      <c r="Y56" s="243">
        <f>IF(ISERROR(R56/X56-1),"         /0",(R56/X56-1))</f>
        <v>-0.04163478223381434</v>
      </c>
    </row>
    <row r="57" spans="1:25" ht="19.5" customHeight="1">
      <c r="A57" s="249" t="s">
        <v>310</v>
      </c>
      <c r="B57" s="246">
        <v>1929</v>
      </c>
      <c r="C57" s="244">
        <v>2240</v>
      </c>
      <c r="D57" s="245">
        <v>0</v>
      </c>
      <c r="E57" s="244">
        <v>0</v>
      </c>
      <c r="F57" s="245">
        <f>SUM(B57:E57)</f>
        <v>4169</v>
      </c>
      <c r="G57" s="247">
        <f>F57/$F$9</f>
        <v>0.004821715647155431</v>
      </c>
      <c r="H57" s="246">
        <v>1888</v>
      </c>
      <c r="I57" s="244">
        <v>2719</v>
      </c>
      <c r="J57" s="245"/>
      <c r="K57" s="244"/>
      <c r="L57" s="245">
        <f>SUM(H57:K57)</f>
        <v>4607</v>
      </c>
      <c r="M57" s="248">
        <f>IF(ISERROR(F57/L57-1),"         /0",(F57/L57-1))</f>
        <v>-0.09507271543303664</v>
      </c>
      <c r="N57" s="246">
        <v>26465</v>
      </c>
      <c r="O57" s="244">
        <v>26526</v>
      </c>
      <c r="P57" s="245">
        <v>31</v>
      </c>
      <c r="Q57" s="244">
        <v>0</v>
      </c>
      <c r="R57" s="245">
        <f>SUM(N57:Q57)</f>
        <v>53022</v>
      </c>
      <c r="S57" s="247">
        <f>R57/$R$9</f>
        <v>0.00596795860630574</v>
      </c>
      <c r="T57" s="246">
        <v>23126</v>
      </c>
      <c r="U57" s="244">
        <v>24049</v>
      </c>
      <c r="V57" s="245">
        <v>46</v>
      </c>
      <c r="W57" s="244"/>
      <c r="X57" s="228">
        <f>SUM(T57:W57)</f>
        <v>47221</v>
      </c>
      <c r="Y57" s="243">
        <f>IF(ISERROR(R57/X57-1),"         /0",(R57/X57-1))</f>
        <v>0.12284788547468284</v>
      </c>
    </row>
    <row r="58" spans="1:25" ht="19.5" customHeight="1">
      <c r="A58" s="249" t="s">
        <v>311</v>
      </c>
      <c r="B58" s="246">
        <v>1963</v>
      </c>
      <c r="C58" s="244">
        <v>1979</v>
      </c>
      <c r="D58" s="245">
        <v>0</v>
      </c>
      <c r="E58" s="244">
        <v>0</v>
      </c>
      <c r="F58" s="245">
        <f>SUM(B58:E58)</f>
        <v>3942</v>
      </c>
      <c r="G58" s="247">
        <f>F58/$F$9</f>
        <v>0.00455917560112418</v>
      </c>
      <c r="H58" s="246">
        <v>1873</v>
      </c>
      <c r="I58" s="244">
        <v>2111</v>
      </c>
      <c r="J58" s="245"/>
      <c r="K58" s="244"/>
      <c r="L58" s="245">
        <f>SUM(H58:K58)</f>
        <v>3984</v>
      </c>
      <c r="M58" s="248">
        <f>IF(ISERROR(F58/L58-1),"         /0",(F58/L58-1))</f>
        <v>-0.010542168674698815</v>
      </c>
      <c r="N58" s="246">
        <v>25115</v>
      </c>
      <c r="O58" s="244">
        <v>28134</v>
      </c>
      <c r="P58" s="245"/>
      <c r="Q58" s="244"/>
      <c r="R58" s="245">
        <f>SUM(N58:Q58)</f>
        <v>53249</v>
      </c>
      <c r="S58" s="247">
        <f>R58/$R$9</f>
        <v>0.005993508879845618</v>
      </c>
      <c r="T58" s="246">
        <v>23443</v>
      </c>
      <c r="U58" s="244">
        <v>26698</v>
      </c>
      <c r="V58" s="245"/>
      <c r="W58" s="244"/>
      <c r="X58" s="228">
        <f>SUM(T58:W58)</f>
        <v>50141</v>
      </c>
      <c r="Y58" s="243">
        <f>IF(ISERROR(R58/X58-1),"         /0",(R58/X58-1))</f>
        <v>0.06198520173111821</v>
      </c>
    </row>
    <row r="59" spans="1:25" ht="19.5" customHeight="1">
      <c r="A59" s="249" t="s">
        <v>312</v>
      </c>
      <c r="B59" s="246">
        <v>758</v>
      </c>
      <c r="C59" s="244">
        <v>1886</v>
      </c>
      <c r="D59" s="245">
        <v>11</v>
      </c>
      <c r="E59" s="244">
        <v>0</v>
      </c>
      <c r="F59" s="245">
        <f t="shared" si="24"/>
        <v>2655</v>
      </c>
      <c r="G59" s="247">
        <f t="shared" si="25"/>
        <v>0.00307067763089414</v>
      </c>
      <c r="H59" s="246">
        <v>778</v>
      </c>
      <c r="I59" s="244">
        <v>2081</v>
      </c>
      <c r="J59" s="245">
        <v>4</v>
      </c>
      <c r="K59" s="244"/>
      <c r="L59" s="245">
        <f t="shared" si="26"/>
        <v>2863</v>
      </c>
      <c r="M59" s="248">
        <f t="shared" si="27"/>
        <v>-0.07265106531610199</v>
      </c>
      <c r="N59" s="246">
        <v>12995</v>
      </c>
      <c r="O59" s="244">
        <v>15036</v>
      </c>
      <c r="P59" s="245">
        <v>55</v>
      </c>
      <c r="Q59" s="244">
        <v>17</v>
      </c>
      <c r="R59" s="245">
        <f t="shared" si="28"/>
        <v>28103</v>
      </c>
      <c r="S59" s="247">
        <f t="shared" si="29"/>
        <v>0.0031631688867453174</v>
      </c>
      <c r="T59" s="246">
        <v>11299</v>
      </c>
      <c r="U59" s="244">
        <v>14797</v>
      </c>
      <c r="V59" s="245">
        <v>17</v>
      </c>
      <c r="W59" s="244">
        <v>23</v>
      </c>
      <c r="X59" s="228">
        <f t="shared" si="30"/>
        <v>26136</v>
      </c>
      <c r="Y59" s="243">
        <f t="shared" si="31"/>
        <v>0.0752601775329047</v>
      </c>
    </row>
    <row r="60" spans="1:25" ht="19.5" customHeight="1">
      <c r="A60" s="249" t="s">
        <v>313</v>
      </c>
      <c r="B60" s="246">
        <v>389</v>
      </c>
      <c r="C60" s="244">
        <v>414</v>
      </c>
      <c r="D60" s="245">
        <v>0</v>
      </c>
      <c r="E60" s="244">
        <v>0</v>
      </c>
      <c r="F60" s="245">
        <f t="shared" si="24"/>
        <v>803</v>
      </c>
      <c r="G60" s="247">
        <f t="shared" si="25"/>
        <v>0.0009287209557845552</v>
      </c>
      <c r="H60" s="246">
        <v>443</v>
      </c>
      <c r="I60" s="244">
        <v>430</v>
      </c>
      <c r="J60" s="245"/>
      <c r="K60" s="244"/>
      <c r="L60" s="245">
        <f t="shared" si="26"/>
        <v>873</v>
      </c>
      <c r="M60" s="248">
        <f t="shared" si="27"/>
        <v>-0.08018327605956477</v>
      </c>
      <c r="N60" s="246">
        <v>4619</v>
      </c>
      <c r="O60" s="244">
        <v>4912</v>
      </c>
      <c r="P60" s="245">
        <v>24</v>
      </c>
      <c r="Q60" s="244">
        <v>15</v>
      </c>
      <c r="R60" s="245">
        <f t="shared" si="28"/>
        <v>9570</v>
      </c>
      <c r="S60" s="247">
        <f t="shared" si="29"/>
        <v>0.0010771635144344975</v>
      </c>
      <c r="T60" s="246">
        <v>3678</v>
      </c>
      <c r="U60" s="244">
        <v>3918</v>
      </c>
      <c r="V60" s="245">
        <v>7</v>
      </c>
      <c r="W60" s="244">
        <v>1</v>
      </c>
      <c r="X60" s="228">
        <f t="shared" si="30"/>
        <v>7604</v>
      </c>
      <c r="Y60" s="243">
        <f t="shared" si="31"/>
        <v>0.25854813256180953</v>
      </c>
    </row>
    <row r="61" spans="1:25" ht="19.5" customHeight="1">
      <c r="A61" s="249" t="s">
        <v>314</v>
      </c>
      <c r="B61" s="246">
        <v>328</v>
      </c>
      <c r="C61" s="244">
        <v>455</v>
      </c>
      <c r="D61" s="245">
        <v>4</v>
      </c>
      <c r="E61" s="244">
        <v>0</v>
      </c>
      <c r="F61" s="245">
        <f t="shared" si="24"/>
        <v>787</v>
      </c>
      <c r="G61" s="247">
        <f t="shared" si="25"/>
        <v>0.0009102159305136302</v>
      </c>
      <c r="H61" s="246">
        <v>328</v>
      </c>
      <c r="I61" s="244">
        <v>443</v>
      </c>
      <c r="J61" s="245"/>
      <c r="K61" s="244"/>
      <c r="L61" s="245">
        <f t="shared" si="26"/>
        <v>771</v>
      </c>
      <c r="M61" s="248">
        <f t="shared" si="27"/>
        <v>0.02075226977950706</v>
      </c>
      <c r="N61" s="246">
        <v>5526</v>
      </c>
      <c r="O61" s="244">
        <v>4990</v>
      </c>
      <c r="P61" s="245">
        <v>28</v>
      </c>
      <c r="Q61" s="244">
        <v>3</v>
      </c>
      <c r="R61" s="245">
        <f t="shared" si="28"/>
        <v>10547</v>
      </c>
      <c r="S61" s="247">
        <f t="shared" si="29"/>
        <v>0.0011871309912999631</v>
      </c>
      <c r="T61" s="246">
        <v>4147</v>
      </c>
      <c r="U61" s="244">
        <v>4115</v>
      </c>
      <c r="V61" s="245">
        <v>17</v>
      </c>
      <c r="W61" s="244">
        <v>2</v>
      </c>
      <c r="X61" s="228">
        <f t="shared" si="30"/>
        <v>8281</v>
      </c>
      <c r="Y61" s="243">
        <f t="shared" si="31"/>
        <v>0.2736384494626254</v>
      </c>
    </row>
    <row r="62" spans="1:25" ht="19.5" customHeight="1">
      <c r="A62" s="249" t="s">
        <v>315</v>
      </c>
      <c r="B62" s="246">
        <v>261</v>
      </c>
      <c r="C62" s="244">
        <v>495</v>
      </c>
      <c r="D62" s="245">
        <v>0</v>
      </c>
      <c r="E62" s="244">
        <v>0</v>
      </c>
      <c r="F62" s="245">
        <f t="shared" si="24"/>
        <v>756</v>
      </c>
      <c r="G62" s="247">
        <f t="shared" si="25"/>
        <v>0.0008743624440512126</v>
      </c>
      <c r="H62" s="246">
        <v>248</v>
      </c>
      <c r="I62" s="244">
        <v>453</v>
      </c>
      <c r="J62" s="245"/>
      <c r="K62" s="244"/>
      <c r="L62" s="245">
        <f t="shared" si="26"/>
        <v>701</v>
      </c>
      <c r="M62" s="248">
        <f t="shared" si="27"/>
        <v>0.07845934379457908</v>
      </c>
      <c r="N62" s="246">
        <v>4817</v>
      </c>
      <c r="O62" s="244">
        <v>4080</v>
      </c>
      <c r="P62" s="245">
        <v>2</v>
      </c>
      <c r="Q62" s="244"/>
      <c r="R62" s="245">
        <f t="shared" si="28"/>
        <v>8899</v>
      </c>
      <c r="S62" s="247">
        <f t="shared" si="29"/>
        <v>0.001001638256525872</v>
      </c>
      <c r="T62" s="246">
        <v>4186</v>
      </c>
      <c r="U62" s="244">
        <v>3402</v>
      </c>
      <c r="V62" s="245">
        <v>3</v>
      </c>
      <c r="W62" s="244"/>
      <c r="X62" s="228">
        <f t="shared" si="30"/>
        <v>7591</v>
      </c>
      <c r="Y62" s="243">
        <f t="shared" si="31"/>
        <v>0.17230931366091418</v>
      </c>
    </row>
    <row r="63" spans="1:25" ht="19.5" customHeight="1" thickBot="1">
      <c r="A63" s="249" t="s">
        <v>267</v>
      </c>
      <c r="B63" s="246">
        <v>2608</v>
      </c>
      <c r="C63" s="244">
        <v>2397</v>
      </c>
      <c r="D63" s="245">
        <v>3</v>
      </c>
      <c r="E63" s="244">
        <v>3</v>
      </c>
      <c r="F63" s="245">
        <f t="shared" si="24"/>
        <v>5011</v>
      </c>
      <c r="G63" s="247">
        <f t="shared" si="25"/>
        <v>0.005795542602037866</v>
      </c>
      <c r="H63" s="246">
        <v>2388</v>
      </c>
      <c r="I63" s="244">
        <v>2765</v>
      </c>
      <c r="J63" s="245">
        <v>4</v>
      </c>
      <c r="K63" s="244"/>
      <c r="L63" s="245">
        <f t="shared" si="26"/>
        <v>5157</v>
      </c>
      <c r="M63" s="248">
        <f t="shared" si="27"/>
        <v>-0.028311033546635667</v>
      </c>
      <c r="N63" s="246">
        <v>35377</v>
      </c>
      <c r="O63" s="244">
        <v>22890</v>
      </c>
      <c r="P63" s="245">
        <v>68</v>
      </c>
      <c r="Q63" s="244">
        <v>36</v>
      </c>
      <c r="R63" s="245">
        <f t="shared" si="28"/>
        <v>58371</v>
      </c>
      <c r="S63" s="247">
        <f t="shared" si="29"/>
        <v>0.006570022100423831</v>
      </c>
      <c r="T63" s="246">
        <v>31770</v>
      </c>
      <c r="U63" s="244">
        <v>20251</v>
      </c>
      <c r="V63" s="245">
        <v>90</v>
      </c>
      <c r="W63" s="244">
        <v>276</v>
      </c>
      <c r="X63" s="228">
        <f t="shared" si="30"/>
        <v>52387</v>
      </c>
      <c r="Y63" s="243">
        <f t="shared" si="31"/>
        <v>0.11422681199534246</v>
      </c>
    </row>
    <row r="64" spans="1:25" s="235" customFormat="1" ht="19.5" customHeight="1">
      <c r="A64" s="242" t="s">
        <v>57</v>
      </c>
      <c r="B64" s="239">
        <f>SUM(B65:B76)</f>
        <v>107081</v>
      </c>
      <c r="C64" s="238">
        <f>SUM(C65:C76)</f>
        <v>120580</v>
      </c>
      <c r="D64" s="237">
        <f>SUM(D65:D76)</f>
        <v>4987</v>
      </c>
      <c r="E64" s="238">
        <f>SUM(E65:E76)</f>
        <v>4163</v>
      </c>
      <c r="F64" s="237">
        <f t="shared" si="24"/>
        <v>236811</v>
      </c>
      <c r="G64" s="240">
        <f t="shared" si="25"/>
        <v>0.27388709621456575</v>
      </c>
      <c r="H64" s="239">
        <f>SUM(H65:H76)</f>
        <v>91509</v>
      </c>
      <c r="I64" s="238">
        <f>SUM(I65:I76)</f>
        <v>102789</v>
      </c>
      <c r="J64" s="237">
        <f>SUM(J65:J76)</f>
        <v>3606</v>
      </c>
      <c r="K64" s="238">
        <f>SUM(K65:K76)</f>
        <v>3096</v>
      </c>
      <c r="L64" s="237">
        <f t="shared" si="26"/>
        <v>201000</v>
      </c>
      <c r="M64" s="241">
        <f t="shared" si="27"/>
        <v>0.17816417910447768</v>
      </c>
      <c r="N64" s="239">
        <f>SUM(N65:N76)</f>
        <v>1070976</v>
      </c>
      <c r="O64" s="238">
        <f>SUM(O65:O76)</f>
        <v>1056432</v>
      </c>
      <c r="P64" s="237">
        <f>SUM(P65:P76)</f>
        <v>46776</v>
      </c>
      <c r="Q64" s="238">
        <f>SUM(Q65:Q76)</f>
        <v>46675</v>
      </c>
      <c r="R64" s="237">
        <f t="shared" si="28"/>
        <v>2220859</v>
      </c>
      <c r="S64" s="240">
        <f t="shared" si="29"/>
        <v>0.24997160768061483</v>
      </c>
      <c r="T64" s="239">
        <f>SUM(T65:T76)</f>
        <v>973164</v>
      </c>
      <c r="U64" s="238">
        <f>SUM(U65:U76)</f>
        <v>949165</v>
      </c>
      <c r="V64" s="237">
        <f>SUM(V65:V76)</f>
        <v>20593</v>
      </c>
      <c r="W64" s="238">
        <f>SUM(W65:W76)</f>
        <v>19220</v>
      </c>
      <c r="X64" s="237">
        <f t="shared" si="30"/>
        <v>1962142</v>
      </c>
      <c r="Y64" s="236">
        <f t="shared" si="31"/>
        <v>0.13185437139615797</v>
      </c>
    </row>
    <row r="65" spans="1:25" s="219" customFormat="1" ht="19.5" customHeight="1">
      <c r="A65" s="234" t="s">
        <v>316</v>
      </c>
      <c r="B65" s="232">
        <v>25074</v>
      </c>
      <c r="C65" s="229">
        <v>25294</v>
      </c>
      <c r="D65" s="228">
        <v>1901</v>
      </c>
      <c r="E65" s="229">
        <v>1723</v>
      </c>
      <c r="F65" s="228">
        <f t="shared" si="24"/>
        <v>53992</v>
      </c>
      <c r="G65" s="231">
        <f t="shared" si="25"/>
        <v>0.06244520777673687</v>
      </c>
      <c r="H65" s="232">
        <v>24581</v>
      </c>
      <c r="I65" s="229">
        <v>23347</v>
      </c>
      <c r="J65" s="228">
        <v>1221</v>
      </c>
      <c r="K65" s="229">
        <v>1315</v>
      </c>
      <c r="L65" s="228">
        <f t="shared" si="26"/>
        <v>50464</v>
      </c>
      <c r="M65" s="233">
        <f t="shared" si="27"/>
        <v>0.06991122384273929</v>
      </c>
      <c r="N65" s="232">
        <v>255845</v>
      </c>
      <c r="O65" s="229">
        <v>248517</v>
      </c>
      <c r="P65" s="228">
        <v>18840</v>
      </c>
      <c r="Q65" s="229">
        <v>18786</v>
      </c>
      <c r="R65" s="228">
        <f t="shared" si="28"/>
        <v>541988</v>
      </c>
      <c r="S65" s="231">
        <f t="shared" si="29"/>
        <v>0.06100414826137142</v>
      </c>
      <c r="T65" s="230">
        <v>251081</v>
      </c>
      <c r="U65" s="229">
        <v>245592</v>
      </c>
      <c r="V65" s="228">
        <v>6324</v>
      </c>
      <c r="W65" s="229">
        <v>6130</v>
      </c>
      <c r="X65" s="228">
        <f t="shared" si="30"/>
        <v>509127</v>
      </c>
      <c r="Y65" s="227">
        <f t="shared" si="31"/>
        <v>0.06454381716153335</v>
      </c>
    </row>
    <row r="66" spans="1:25" s="219" customFormat="1" ht="19.5" customHeight="1">
      <c r="A66" s="234" t="s">
        <v>317</v>
      </c>
      <c r="B66" s="232">
        <v>15218</v>
      </c>
      <c r="C66" s="229">
        <v>17217</v>
      </c>
      <c r="D66" s="228">
        <v>350</v>
      </c>
      <c r="E66" s="229">
        <v>232</v>
      </c>
      <c r="F66" s="228">
        <f t="shared" si="24"/>
        <v>33017</v>
      </c>
      <c r="G66" s="231">
        <f t="shared" si="25"/>
        <v>0.03818627621063345</v>
      </c>
      <c r="H66" s="232">
        <v>11380</v>
      </c>
      <c r="I66" s="229">
        <v>12692</v>
      </c>
      <c r="J66" s="228"/>
      <c r="K66" s="229"/>
      <c r="L66" s="228">
        <f t="shared" si="26"/>
        <v>24072</v>
      </c>
      <c r="M66" s="233">
        <f t="shared" si="27"/>
        <v>0.37159355267530736</v>
      </c>
      <c r="N66" s="232">
        <v>148713</v>
      </c>
      <c r="O66" s="229">
        <v>166831</v>
      </c>
      <c r="P66" s="228">
        <v>350</v>
      </c>
      <c r="Q66" s="229">
        <v>232</v>
      </c>
      <c r="R66" s="228">
        <f t="shared" si="28"/>
        <v>316126</v>
      </c>
      <c r="S66" s="231">
        <f t="shared" si="29"/>
        <v>0.03558196375800627</v>
      </c>
      <c r="T66" s="230">
        <v>119170</v>
      </c>
      <c r="U66" s="229">
        <v>128485</v>
      </c>
      <c r="V66" s="228"/>
      <c r="W66" s="229"/>
      <c r="X66" s="228">
        <f t="shared" si="30"/>
        <v>247655</v>
      </c>
      <c r="Y66" s="227">
        <f t="shared" si="31"/>
        <v>0.27647735761442327</v>
      </c>
    </row>
    <row r="67" spans="1:25" s="219" customFormat="1" ht="19.5" customHeight="1">
      <c r="A67" s="234" t="s">
        <v>318</v>
      </c>
      <c r="B67" s="232">
        <v>13763</v>
      </c>
      <c r="C67" s="229">
        <v>17003</v>
      </c>
      <c r="D67" s="228">
        <v>721</v>
      </c>
      <c r="E67" s="229">
        <v>692</v>
      </c>
      <c r="F67" s="228">
        <f t="shared" si="24"/>
        <v>32179</v>
      </c>
      <c r="G67" s="231">
        <f t="shared" si="25"/>
        <v>0.037217075512068744</v>
      </c>
      <c r="H67" s="232">
        <v>13358</v>
      </c>
      <c r="I67" s="229">
        <v>16039</v>
      </c>
      <c r="J67" s="228">
        <v>471</v>
      </c>
      <c r="K67" s="229">
        <v>461</v>
      </c>
      <c r="L67" s="228">
        <f t="shared" si="26"/>
        <v>30329</v>
      </c>
      <c r="M67" s="233">
        <f t="shared" si="27"/>
        <v>0.060997724949718</v>
      </c>
      <c r="N67" s="232">
        <v>142073</v>
      </c>
      <c r="O67" s="229">
        <v>147122</v>
      </c>
      <c r="P67" s="228">
        <v>7621</v>
      </c>
      <c r="Q67" s="229">
        <v>7727</v>
      </c>
      <c r="R67" s="228">
        <f t="shared" si="28"/>
        <v>304543</v>
      </c>
      <c r="S67" s="231">
        <f t="shared" si="29"/>
        <v>0.034278224469845894</v>
      </c>
      <c r="T67" s="230">
        <v>132769</v>
      </c>
      <c r="U67" s="229">
        <v>132735</v>
      </c>
      <c r="V67" s="228">
        <v>1084</v>
      </c>
      <c r="W67" s="229">
        <v>918</v>
      </c>
      <c r="X67" s="228">
        <f t="shared" si="30"/>
        <v>267506</v>
      </c>
      <c r="Y67" s="227">
        <f t="shared" si="31"/>
        <v>0.13845296927919382</v>
      </c>
    </row>
    <row r="68" spans="1:25" s="219" customFormat="1" ht="19.5" customHeight="1">
      <c r="A68" s="234" t="s">
        <v>319</v>
      </c>
      <c r="B68" s="232">
        <v>9636</v>
      </c>
      <c r="C68" s="229">
        <v>13897</v>
      </c>
      <c r="D68" s="228">
        <v>710</v>
      </c>
      <c r="E68" s="229">
        <v>675</v>
      </c>
      <c r="F68" s="228">
        <f t="shared" si="24"/>
        <v>24918</v>
      </c>
      <c r="G68" s="231">
        <f t="shared" si="25"/>
        <v>0.028819263731307034</v>
      </c>
      <c r="H68" s="232">
        <v>8118</v>
      </c>
      <c r="I68" s="229">
        <v>11505</v>
      </c>
      <c r="J68" s="228">
        <v>622</v>
      </c>
      <c r="K68" s="229">
        <v>636</v>
      </c>
      <c r="L68" s="228">
        <f t="shared" si="26"/>
        <v>20881</v>
      </c>
      <c r="M68" s="233">
        <f t="shared" si="27"/>
        <v>0.19333365260284463</v>
      </c>
      <c r="N68" s="232">
        <v>100753</v>
      </c>
      <c r="O68" s="229">
        <v>96911</v>
      </c>
      <c r="P68" s="228">
        <v>8429</v>
      </c>
      <c r="Q68" s="229">
        <v>8322</v>
      </c>
      <c r="R68" s="228">
        <f t="shared" si="28"/>
        <v>214415</v>
      </c>
      <c r="S68" s="231">
        <f t="shared" si="29"/>
        <v>0.02413375286807448</v>
      </c>
      <c r="T68" s="230">
        <v>99295</v>
      </c>
      <c r="U68" s="229">
        <v>93904</v>
      </c>
      <c r="V68" s="228">
        <v>1500</v>
      </c>
      <c r="W68" s="229">
        <v>1367</v>
      </c>
      <c r="X68" s="228">
        <f t="shared" si="30"/>
        <v>196066</v>
      </c>
      <c r="Y68" s="227">
        <f t="shared" si="31"/>
        <v>0.09358583334183379</v>
      </c>
    </row>
    <row r="69" spans="1:25" s="219" customFormat="1" ht="19.5" customHeight="1">
      <c r="A69" s="234" t="s">
        <v>320</v>
      </c>
      <c r="B69" s="232">
        <v>5046</v>
      </c>
      <c r="C69" s="229">
        <v>6123</v>
      </c>
      <c r="D69" s="228">
        <v>0</v>
      </c>
      <c r="E69" s="229">
        <v>0</v>
      </c>
      <c r="F69" s="228">
        <f t="shared" si="24"/>
        <v>11169</v>
      </c>
      <c r="G69" s="231">
        <f t="shared" si="25"/>
        <v>0.012917664203185178</v>
      </c>
      <c r="H69" s="232">
        <v>4147</v>
      </c>
      <c r="I69" s="229">
        <v>5260</v>
      </c>
      <c r="J69" s="228"/>
      <c r="K69" s="229"/>
      <c r="L69" s="228">
        <f t="shared" si="26"/>
        <v>9407</v>
      </c>
      <c r="M69" s="233">
        <f t="shared" si="27"/>
        <v>0.1873073243329435</v>
      </c>
      <c r="N69" s="232">
        <v>50410</v>
      </c>
      <c r="O69" s="229">
        <v>47833</v>
      </c>
      <c r="P69" s="228">
        <v>19</v>
      </c>
      <c r="Q69" s="229">
        <v>7</v>
      </c>
      <c r="R69" s="228">
        <f t="shared" si="28"/>
        <v>98269</v>
      </c>
      <c r="S69" s="231">
        <f t="shared" si="29"/>
        <v>0.011060792204802888</v>
      </c>
      <c r="T69" s="230">
        <v>47162</v>
      </c>
      <c r="U69" s="229">
        <v>44229</v>
      </c>
      <c r="V69" s="228">
        <v>3</v>
      </c>
      <c r="W69" s="229">
        <v>3</v>
      </c>
      <c r="X69" s="228">
        <f t="shared" si="30"/>
        <v>91397</v>
      </c>
      <c r="Y69" s="227">
        <f t="shared" si="31"/>
        <v>0.07518846351630804</v>
      </c>
    </row>
    <row r="70" spans="1:25" s="219" customFormat="1" ht="19.5" customHeight="1">
      <c r="A70" s="234" t="s">
        <v>321</v>
      </c>
      <c r="B70" s="232">
        <v>4617</v>
      </c>
      <c r="C70" s="229">
        <v>6355</v>
      </c>
      <c r="D70" s="228">
        <v>0</v>
      </c>
      <c r="E70" s="229">
        <v>0</v>
      </c>
      <c r="F70" s="228">
        <f t="shared" si="24"/>
        <v>10972</v>
      </c>
      <c r="G70" s="231">
        <f>F70/$F$9</f>
        <v>0.012689821079536912</v>
      </c>
      <c r="H70" s="232">
        <v>3287</v>
      </c>
      <c r="I70" s="229">
        <v>3815</v>
      </c>
      <c r="J70" s="228"/>
      <c r="K70" s="229"/>
      <c r="L70" s="228">
        <f>SUM(H70:K70)</f>
        <v>7102</v>
      </c>
      <c r="M70" s="233">
        <f>IF(ISERROR(F70/L70-1),"         /0",(F70/L70-1))</f>
        <v>0.5449169248099126</v>
      </c>
      <c r="N70" s="232">
        <v>42312</v>
      </c>
      <c r="O70" s="229">
        <v>45944</v>
      </c>
      <c r="P70" s="228">
        <v>101</v>
      </c>
      <c r="Q70" s="229">
        <v>101</v>
      </c>
      <c r="R70" s="228">
        <f>SUM(N70:Q70)</f>
        <v>88458</v>
      </c>
      <c r="S70" s="231">
        <f>R70/$R$9</f>
        <v>0.009956502629033102</v>
      </c>
      <c r="T70" s="230">
        <v>40124</v>
      </c>
      <c r="U70" s="229">
        <v>41963</v>
      </c>
      <c r="V70" s="228">
        <v>7</v>
      </c>
      <c r="W70" s="229">
        <v>60</v>
      </c>
      <c r="X70" s="228">
        <f>SUM(T70:W70)</f>
        <v>82154</v>
      </c>
      <c r="Y70" s="227">
        <f>IF(ISERROR(R70/X70-1),"         /0",(R70/X70-1))</f>
        <v>0.07673393870048928</v>
      </c>
    </row>
    <row r="71" spans="1:25" s="219" customFormat="1" ht="19.5" customHeight="1">
      <c r="A71" s="234" t="s">
        <v>322</v>
      </c>
      <c r="B71" s="232">
        <v>3815</v>
      </c>
      <c r="C71" s="229">
        <v>5076</v>
      </c>
      <c r="D71" s="228">
        <v>4</v>
      </c>
      <c r="E71" s="229">
        <v>0</v>
      </c>
      <c r="F71" s="228">
        <f>SUM(B71:E71)</f>
        <v>8895</v>
      </c>
      <c r="G71" s="231">
        <f>F71/$F$9</f>
        <v>0.010287637486554943</v>
      </c>
      <c r="H71" s="232">
        <v>3313</v>
      </c>
      <c r="I71" s="229">
        <v>5033</v>
      </c>
      <c r="J71" s="228"/>
      <c r="K71" s="229"/>
      <c r="L71" s="228">
        <f>SUM(H71:K71)</f>
        <v>8346</v>
      </c>
      <c r="M71" s="233">
        <f>IF(ISERROR(F71/L71-1),"         /0",(F71/L71-1))</f>
        <v>0.06578001437814529</v>
      </c>
      <c r="N71" s="232">
        <v>49330</v>
      </c>
      <c r="O71" s="229">
        <v>46742</v>
      </c>
      <c r="P71" s="228">
        <v>28</v>
      </c>
      <c r="Q71" s="229">
        <v>5</v>
      </c>
      <c r="R71" s="228">
        <f>SUM(N71:Q71)</f>
        <v>96105</v>
      </c>
      <c r="S71" s="231">
        <f>R71/$R$9</f>
        <v>0.010817220434140793</v>
      </c>
      <c r="T71" s="230">
        <v>45362</v>
      </c>
      <c r="U71" s="229">
        <v>47155</v>
      </c>
      <c r="V71" s="228">
        <v>17</v>
      </c>
      <c r="W71" s="229">
        <v>7</v>
      </c>
      <c r="X71" s="228">
        <f>SUM(T71:W71)</f>
        <v>92541</v>
      </c>
      <c r="Y71" s="227">
        <f>IF(ISERROR(R71/X71-1),"         /0",(R71/X71-1))</f>
        <v>0.03851265925373615</v>
      </c>
    </row>
    <row r="72" spans="1:25" s="219" customFormat="1" ht="19.5" customHeight="1">
      <c r="A72" s="234" t="s">
        <v>323</v>
      </c>
      <c r="B72" s="232">
        <v>2046</v>
      </c>
      <c r="C72" s="229">
        <v>2280</v>
      </c>
      <c r="D72" s="228">
        <v>0</v>
      </c>
      <c r="E72" s="229">
        <v>0</v>
      </c>
      <c r="F72" s="228">
        <f t="shared" si="24"/>
        <v>4326</v>
      </c>
      <c r="G72" s="231">
        <f t="shared" si="25"/>
        <v>0.005003296207626384</v>
      </c>
      <c r="H72" s="232">
        <v>1754</v>
      </c>
      <c r="I72" s="229">
        <v>2079</v>
      </c>
      <c r="J72" s="228"/>
      <c r="K72" s="229"/>
      <c r="L72" s="228">
        <f t="shared" si="26"/>
        <v>3833</v>
      </c>
      <c r="M72" s="233">
        <f t="shared" si="27"/>
        <v>0.12861987998956437</v>
      </c>
      <c r="N72" s="232">
        <v>19015</v>
      </c>
      <c r="O72" s="229">
        <v>17937</v>
      </c>
      <c r="P72" s="228">
        <v>162</v>
      </c>
      <c r="Q72" s="229">
        <v>167</v>
      </c>
      <c r="R72" s="228">
        <f t="shared" si="28"/>
        <v>37281</v>
      </c>
      <c r="S72" s="231">
        <f t="shared" si="29"/>
        <v>0.004196210342908307</v>
      </c>
      <c r="T72" s="230">
        <v>18233</v>
      </c>
      <c r="U72" s="229">
        <v>17293</v>
      </c>
      <c r="V72" s="228">
        <v>1</v>
      </c>
      <c r="W72" s="229">
        <v>8</v>
      </c>
      <c r="X72" s="228">
        <f t="shared" si="30"/>
        <v>35535</v>
      </c>
      <c r="Y72" s="227">
        <f t="shared" si="31"/>
        <v>0.04913465597298439</v>
      </c>
    </row>
    <row r="73" spans="1:25" s="219" customFormat="1" ht="19.5" customHeight="1">
      <c r="A73" s="234" t="s">
        <v>324</v>
      </c>
      <c r="B73" s="232">
        <v>1945</v>
      </c>
      <c r="C73" s="229">
        <v>1688</v>
      </c>
      <c r="D73" s="228">
        <v>0</v>
      </c>
      <c r="E73" s="229">
        <v>0</v>
      </c>
      <c r="F73" s="228">
        <f t="shared" si="24"/>
        <v>3633</v>
      </c>
      <c r="G73" s="231">
        <f t="shared" si="25"/>
        <v>0.004201797300579438</v>
      </c>
      <c r="H73" s="232">
        <v>1830</v>
      </c>
      <c r="I73" s="229">
        <v>1805</v>
      </c>
      <c r="J73" s="228"/>
      <c r="K73" s="229"/>
      <c r="L73" s="228">
        <f t="shared" si="26"/>
        <v>3635</v>
      </c>
      <c r="M73" s="233">
        <f t="shared" si="27"/>
        <v>-0.0005502063273727931</v>
      </c>
      <c r="N73" s="232">
        <v>23062</v>
      </c>
      <c r="O73" s="229">
        <v>16557</v>
      </c>
      <c r="P73" s="228">
        <v>6</v>
      </c>
      <c r="Q73" s="229"/>
      <c r="R73" s="228">
        <f t="shared" si="28"/>
        <v>39625</v>
      </c>
      <c r="S73" s="231">
        <f t="shared" si="29"/>
        <v>0.0044600422423685445</v>
      </c>
      <c r="T73" s="230">
        <v>26487</v>
      </c>
      <c r="U73" s="229">
        <v>21125</v>
      </c>
      <c r="V73" s="228">
        <v>1</v>
      </c>
      <c r="W73" s="229"/>
      <c r="X73" s="228">
        <f t="shared" si="30"/>
        <v>47613</v>
      </c>
      <c r="Y73" s="227">
        <f t="shared" si="31"/>
        <v>-0.16776930670195112</v>
      </c>
    </row>
    <row r="74" spans="1:25" s="219" customFormat="1" ht="19.5" customHeight="1">
      <c r="A74" s="234" t="s">
        <v>325</v>
      </c>
      <c r="B74" s="232">
        <v>1563</v>
      </c>
      <c r="C74" s="229">
        <v>1336</v>
      </c>
      <c r="D74" s="228">
        <v>105</v>
      </c>
      <c r="E74" s="229">
        <v>0</v>
      </c>
      <c r="F74" s="228">
        <f t="shared" si="24"/>
        <v>3004</v>
      </c>
      <c r="G74" s="231">
        <f t="shared" si="25"/>
        <v>0.003474318494616194</v>
      </c>
      <c r="H74" s="232">
        <v>1037</v>
      </c>
      <c r="I74" s="229">
        <v>794</v>
      </c>
      <c r="J74" s="228">
        <v>333</v>
      </c>
      <c r="K74" s="229"/>
      <c r="L74" s="228">
        <f t="shared" si="26"/>
        <v>2164</v>
      </c>
      <c r="M74" s="233">
        <f t="shared" si="27"/>
        <v>0.3881700554528651</v>
      </c>
      <c r="N74" s="232">
        <v>11682</v>
      </c>
      <c r="O74" s="229">
        <v>12503</v>
      </c>
      <c r="P74" s="228">
        <v>1149</v>
      </c>
      <c r="Q74" s="229">
        <v>1185</v>
      </c>
      <c r="R74" s="228">
        <f t="shared" si="28"/>
        <v>26519</v>
      </c>
      <c r="S74" s="231">
        <f t="shared" si="29"/>
        <v>0.002984879753321676</v>
      </c>
      <c r="T74" s="230">
        <v>8041</v>
      </c>
      <c r="U74" s="229">
        <v>8361</v>
      </c>
      <c r="V74" s="228">
        <v>2280</v>
      </c>
      <c r="W74" s="229">
        <v>2387</v>
      </c>
      <c r="X74" s="228">
        <f t="shared" si="30"/>
        <v>21069</v>
      </c>
      <c r="Y74" s="227">
        <f t="shared" si="31"/>
        <v>0.2586738810574778</v>
      </c>
    </row>
    <row r="75" spans="1:25" s="219" customFormat="1" ht="19.5" customHeight="1">
      <c r="A75" s="234" t="s">
        <v>326</v>
      </c>
      <c r="B75" s="232">
        <v>1482</v>
      </c>
      <c r="C75" s="229">
        <v>1366</v>
      </c>
      <c r="D75" s="228">
        <v>0</v>
      </c>
      <c r="E75" s="229">
        <v>0</v>
      </c>
      <c r="F75" s="228">
        <f t="shared" si="24"/>
        <v>2848</v>
      </c>
      <c r="G75" s="231">
        <f t="shared" si="25"/>
        <v>0.003293894498224674</v>
      </c>
      <c r="H75" s="232">
        <v>1452</v>
      </c>
      <c r="I75" s="229">
        <v>1601</v>
      </c>
      <c r="J75" s="228"/>
      <c r="K75" s="229"/>
      <c r="L75" s="228">
        <f t="shared" si="26"/>
        <v>3053</v>
      </c>
      <c r="M75" s="233">
        <f t="shared" si="27"/>
        <v>-0.06714706845725515</v>
      </c>
      <c r="N75" s="232">
        <v>16705</v>
      </c>
      <c r="O75" s="229">
        <v>22719</v>
      </c>
      <c r="P75" s="228"/>
      <c r="Q75" s="229"/>
      <c r="R75" s="228">
        <f t="shared" si="28"/>
        <v>39424</v>
      </c>
      <c r="S75" s="231">
        <f t="shared" si="29"/>
        <v>0.004437418431877287</v>
      </c>
      <c r="T75" s="230">
        <v>13195</v>
      </c>
      <c r="U75" s="229">
        <v>13685</v>
      </c>
      <c r="V75" s="228"/>
      <c r="W75" s="229"/>
      <c r="X75" s="228">
        <f t="shared" si="30"/>
        <v>26880</v>
      </c>
      <c r="Y75" s="227">
        <f t="shared" si="31"/>
        <v>0.46666666666666656</v>
      </c>
    </row>
    <row r="76" spans="1:25" s="219" customFormat="1" ht="19.5" customHeight="1" thickBot="1">
      <c r="A76" s="234" t="s">
        <v>267</v>
      </c>
      <c r="B76" s="232">
        <v>22876</v>
      </c>
      <c r="C76" s="229">
        <v>22945</v>
      </c>
      <c r="D76" s="228">
        <v>1196</v>
      </c>
      <c r="E76" s="229">
        <v>841</v>
      </c>
      <c r="F76" s="228">
        <f t="shared" si="24"/>
        <v>47858</v>
      </c>
      <c r="G76" s="231">
        <f t="shared" si="25"/>
        <v>0.05535084371349595</v>
      </c>
      <c r="H76" s="232">
        <v>17252</v>
      </c>
      <c r="I76" s="229">
        <v>18819</v>
      </c>
      <c r="J76" s="228">
        <v>959</v>
      </c>
      <c r="K76" s="229">
        <v>684</v>
      </c>
      <c r="L76" s="228">
        <f t="shared" si="26"/>
        <v>37714</v>
      </c>
      <c r="M76" s="233">
        <f t="shared" si="27"/>
        <v>0.2689717346343532</v>
      </c>
      <c r="N76" s="232">
        <v>211076</v>
      </c>
      <c r="O76" s="229">
        <v>186816</v>
      </c>
      <c r="P76" s="228">
        <v>10071</v>
      </c>
      <c r="Q76" s="229">
        <v>10143</v>
      </c>
      <c r="R76" s="228">
        <f t="shared" si="28"/>
        <v>418106</v>
      </c>
      <c r="S76" s="231">
        <f t="shared" si="29"/>
        <v>0.04706045228486416</v>
      </c>
      <c r="T76" s="230">
        <v>172245</v>
      </c>
      <c r="U76" s="229">
        <v>154638</v>
      </c>
      <c r="V76" s="228">
        <v>9376</v>
      </c>
      <c r="W76" s="229">
        <v>8340</v>
      </c>
      <c r="X76" s="228">
        <f t="shared" si="30"/>
        <v>344599</v>
      </c>
      <c r="Y76" s="227">
        <f t="shared" si="31"/>
        <v>0.21331170432879953</v>
      </c>
    </row>
    <row r="77" spans="1:25" s="235" customFormat="1" ht="19.5" customHeight="1">
      <c r="A77" s="242" t="s">
        <v>56</v>
      </c>
      <c r="B77" s="239">
        <f>SUM(B78:B84)</f>
        <v>9519</v>
      </c>
      <c r="C77" s="238">
        <f>SUM(C78:C84)</f>
        <v>9671</v>
      </c>
      <c r="D77" s="237">
        <f>SUM(D78:D84)</f>
        <v>308</v>
      </c>
      <c r="E77" s="238">
        <f>SUM(E78:E84)</f>
        <v>94</v>
      </c>
      <c r="F77" s="237">
        <f t="shared" si="24"/>
        <v>19592</v>
      </c>
      <c r="G77" s="240">
        <f t="shared" si="25"/>
        <v>0.022659403444247828</v>
      </c>
      <c r="H77" s="239">
        <f>SUM(H78:H84)</f>
        <v>7876</v>
      </c>
      <c r="I77" s="238">
        <f>SUM(I78:I84)</f>
        <v>8485</v>
      </c>
      <c r="J77" s="237">
        <f>SUM(J78:J84)</f>
        <v>334</v>
      </c>
      <c r="K77" s="238">
        <f>SUM(K78:K84)</f>
        <v>184</v>
      </c>
      <c r="L77" s="237">
        <f t="shared" si="26"/>
        <v>16879</v>
      </c>
      <c r="M77" s="241">
        <f t="shared" si="27"/>
        <v>0.16073227086912723</v>
      </c>
      <c r="N77" s="239">
        <f>SUM(N78:N84)</f>
        <v>91755</v>
      </c>
      <c r="O77" s="238">
        <f>SUM(O78:O84)</f>
        <v>91428</v>
      </c>
      <c r="P77" s="237">
        <f>SUM(P78:P84)</f>
        <v>1189</v>
      </c>
      <c r="Q77" s="238">
        <f>SUM(Q78:Q84)</f>
        <v>1056</v>
      </c>
      <c r="R77" s="237">
        <f t="shared" si="28"/>
        <v>185428</v>
      </c>
      <c r="S77" s="240">
        <f t="shared" si="29"/>
        <v>0.020871084237676075</v>
      </c>
      <c r="T77" s="239">
        <f>SUM(T78:T84)</f>
        <v>76550</v>
      </c>
      <c r="U77" s="238">
        <f>SUM(U78:U84)</f>
        <v>74781</v>
      </c>
      <c r="V77" s="237">
        <f>SUM(V78:V84)</f>
        <v>1290</v>
      </c>
      <c r="W77" s="238">
        <f>SUM(W78:W84)</f>
        <v>1123</v>
      </c>
      <c r="X77" s="237">
        <f t="shared" si="30"/>
        <v>153744</v>
      </c>
      <c r="Y77" s="236">
        <f t="shared" si="31"/>
        <v>0.2060828390050995</v>
      </c>
    </row>
    <row r="78" spans="1:25" ht="19.5" customHeight="1">
      <c r="A78" s="234" t="s">
        <v>327</v>
      </c>
      <c r="B78" s="232">
        <v>2736</v>
      </c>
      <c r="C78" s="229">
        <v>2183</v>
      </c>
      <c r="D78" s="228">
        <v>306</v>
      </c>
      <c r="E78" s="229">
        <v>94</v>
      </c>
      <c r="F78" s="228">
        <f t="shared" si="24"/>
        <v>5319</v>
      </c>
      <c r="G78" s="231">
        <f t="shared" si="25"/>
        <v>0.006151764338503175</v>
      </c>
      <c r="H78" s="232">
        <v>2291</v>
      </c>
      <c r="I78" s="229">
        <v>1724</v>
      </c>
      <c r="J78" s="228">
        <v>333</v>
      </c>
      <c r="K78" s="229">
        <v>183</v>
      </c>
      <c r="L78" s="228">
        <f t="shared" si="26"/>
        <v>4531</v>
      </c>
      <c r="M78" s="233">
        <f t="shared" si="27"/>
        <v>0.17391304347826098</v>
      </c>
      <c r="N78" s="232">
        <v>22920</v>
      </c>
      <c r="O78" s="229">
        <v>23557</v>
      </c>
      <c r="P78" s="228">
        <v>690</v>
      </c>
      <c r="Q78" s="229">
        <v>601</v>
      </c>
      <c r="R78" s="228">
        <f t="shared" si="28"/>
        <v>47768</v>
      </c>
      <c r="S78" s="231">
        <f t="shared" si="29"/>
        <v>0.005376587957942223</v>
      </c>
      <c r="T78" s="230">
        <v>16605</v>
      </c>
      <c r="U78" s="229">
        <v>15138</v>
      </c>
      <c r="V78" s="228">
        <v>585</v>
      </c>
      <c r="W78" s="229">
        <v>474</v>
      </c>
      <c r="X78" s="228">
        <f t="shared" si="30"/>
        <v>32802</v>
      </c>
      <c r="Y78" s="227">
        <f t="shared" si="31"/>
        <v>0.45625266752027316</v>
      </c>
    </row>
    <row r="79" spans="1:25" ht="19.5" customHeight="1">
      <c r="A79" s="234" t="s">
        <v>328</v>
      </c>
      <c r="B79" s="232">
        <v>2247</v>
      </c>
      <c r="C79" s="229">
        <v>1853</v>
      </c>
      <c r="D79" s="228">
        <v>0</v>
      </c>
      <c r="E79" s="229">
        <v>0</v>
      </c>
      <c r="F79" s="228">
        <f>SUM(B79:E79)</f>
        <v>4100</v>
      </c>
      <c r="G79" s="231">
        <f>F79/$F$9</f>
        <v>0.004741912725674566</v>
      </c>
      <c r="H79" s="232">
        <v>1282</v>
      </c>
      <c r="I79" s="229">
        <v>1231</v>
      </c>
      <c r="J79" s="228"/>
      <c r="K79" s="229"/>
      <c r="L79" s="228">
        <f>SUM(H79:K79)</f>
        <v>2513</v>
      </c>
      <c r="M79" s="233">
        <f>IF(ISERROR(F79/L79-1),"         /0",(F79/L79-1))</f>
        <v>0.6315161161957819</v>
      </c>
      <c r="N79" s="232">
        <v>16560</v>
      </c>
      <c r="O79" s="229">
        <v>16411</v>
      </c>
      <c r="P79" s="228">
        <v>348</v>
      </c>
      <c r="Q79" s="229">
        <v>366</v>
      </c>
      <c r="R79" s="228">
        <f>SUM(N79:Q79)</f>
        <v>33685</v>
      </c>
      <c r="S79" s="231">
        <f>R79/$R$9</f>
        <v>0.0037914579920298903</v>
      </c>
      <c r="T79" s="230">
        <v>14099</v>
      </c>
      <c r="U79" s="229">
        <v>14291</v>
      </c>
      <c r="V79" s="228">
        <v>181</v>
      </c>
      <c r="W79" s="229">
        <v>170</v>
      </c>
      <c r="X79" s="228">
        <f>SUM(T79:W79)</f>
        <v>28741</v>
      </c>
      <c r="Y79" s="227">
        <f>IF(ISERROR(R79/X79-1),"         /0",(R79/X79-1))</f>
        <v>0.17201906683831458</v>
      </c>
    </row>
    <row r="80" spans="1:25" ht="19.5" customHeight="1">
      <c r="A80" s="234" t="s">
        <v>329</v>
      </c>
      <c r="B80" s="232">
        <v>1106</v>
      </c>
      <c r="C80" s="229">
        <v>1117</v>
      </c>
      <c r="D80" s="228">
        <v>0</v>
      </c>
      <c r="E80" s="229">
        <v>0</v>
      </c>
      <c r="F80" s="228">
        <f>SUM(B80:E80)</f>
        <v>2223</v>
      </c>
      <c r="G80" s="231">
        <f>F80/$F$9</f>
        <v>0.002571041948579161</v>
      </c>
      <c r="H80" s="232">
        <v>1176</v>
      </c>
      <c r="I80" s="229">
        <v>989</v>
      </c>
      <c r="J80" s="228"/>
      <c r="K80" s="229"/>
      <c r="L80" s="228">
        <f>SUM(H80:K80)</f>
        <v>2165</v>
      </c>
      <c r="M80" s="233">
        <f>IF(ISERROR(F80/L80-1),"         /0",(F80/L80-1))</f>
        <v>0.026789838337182514</v>
      </c>
      <c r="N80" s="232">
        <v>13780</v>
      </c>
      <c r="O80" s="229">
        <v>13625</v>
      </c>
      <c r="P80" s="228">
        <v>18</v>
      </c>
      <c r="Q80" s="229">
        <v>18</v>
      </c>
      <c r="R80" s="228">
        <f>SUM(N80:Q80)</f>
        <v>27441</v>
      </c>
      <c r="S80" s="231">
        <f>R80/$R$9</f>
        <v>0.0030886566352765986</v>
      </c>
      <c r="T80" s="230">
        <v>12492</v>
      </c>
      <c r="U80" s="229">
        <v>12466</v>
      </c>
      <c r="V80" s="228">
        <v>154</v>
      </c>
      <c r="W80" s="229">
        <v>149</v>
      </c>
      <c r="X80" s="228">
        <f>SUM(T80:W80)</f>
        <v>25261</v>
      </c>
      <c r="Y80" s="227">
        <f>IF(ISERROR(R80/X80-1),"         /0",(R80/X80-1))</f>
        <v>0.08629903804283279</v>
      </c>
    </row>
    <row r="81" spans="1:25" ht="19.5" customHeight="1">
      <c r="A81" s="234" t="s">
        <v>330</v>
      </c>
      <c r="B81" s="232">
        <v>709</v>
      </c>
      <c r="C81" s="229">
        <v>1097</v>
      </c>
      <c r="D81" s="228">
        <v>0</v>
      </c>
      <c r="E81" s="229">
        <v>0</v>
      </c>
      <c r="F81" s="228">
        <f>SUM(B81:E81)</f>
        <v>1806</v>
      </c>
      <c r="G81" s="231">
        <f>F81/$F$9</f>
        <v>0.0020887547274556746</v>
      </c>
      <c r="H81" s="232">
        <v>556</v>
      </c>
      <c r="I81" s="229">
        <v>965</v>
      </c>
      <c r="J81" s="228"/>
      <c r="K81" s="229"/>
      <c r="L81" s="228">
        <f>SUM(H81:K81)</f>
        <v>1521</v>
      </c>
      <c r="M81" s="233">
        <f>IF(ISERROR(F81/L81-1),"         /0",(F81/L81-1))</f>
        <v>0.18737672583826437</v>
      </c>
      <c r="N81" s="232">
        <v>7280</v>
      </c>
      <c r="O81" s="229">
        <v>10486</v>
      </c>
      <c r="P81" s="228">
        <v>14</v>
      </c>
      <c r="Q81" s="229">
        <v>3</v>
      </c>
      <c r="R81" s="228">
        <f>SUM(N81:Q81)</f>
        <v>17783</v>
      </c>
      <c r="S81" s="231">
        <f>R81/$R$9</f>
        <v>0.002001588168985232</v>
      </c>
      <c r="T81" s="230">
        <v>7210</v>
      </c>
      <c r="U81" s="229">
        <v>9527</v>
      </c>
      <c r="V81" s="228">
        <v>149</v>
      </c>
      <c r="W81" s="229">
        <v>156</v>
      </c>
      <c r="X81" s="228">
        <f>SUM(T81:W81)</f>
        <v>17042</v>
      </c>
      <c r="Y81" s="227">
        <f>IF(ISERROR(R81/X81-1),"         /0",(R81/X81-1))</f>
        <v>0.04348081211125465</v>
      </c>
    </row>
    <row r="82" spans="1:25" ht="19.5" customHeight="1">
      <c r="A82" s="234" t="s">
        <v>331</v>
      </c>
      <c r="B82" s="232">
        <v>542</v>
      </c>
      <c r="C82" s="229">
        <v>439</v>
      </c>
      <c r="D82" s="228">
        <v>0</v>
      </c>
      <c r="E82" s="229">
        <v>0</v>
      </c>
      <c r="F82" s="228">
        <f t="shared" si="24"/>
        <v>981</v>
      </c>
      <c r="G82" s="231">
        <f t="shared" si="25"/>
        <v>0.0011345893619235973</v>
      </c>
      <c r="H82" s="232">
        <v>586</v>
      </c>
      <c r="I82" s="229">
        <v>561</v>
      </c>
      <c r="J82" s="228"/>
      <c r="K82" s="229"/>
      <c r="L82" s="228">
        <f t="shared" si="26"/>
        <v>1147</v>
      </c>
      <c r="M82" s="233">
        <f t="shared" si="27"/>
        <v>-0.1447253705318221</v>
      </c>
      <c r="N82" s="232">
        <v>4782</v>
      </c>
      <c r="O82" s="229">
        <v>3886</v>
      </c>
      <c r="P82" s="228">
        <v>37</v>
      </c>
      <c r="Q82" s="229">
        <v>4</v>
      </c>
      <c r="R82" s="228">
        <f t="shared" si="28"/>
        <v>8709</v>
      </c>
      <c r="S82" s="231">
        <f t="shared" si="29"/>
        <v>0.0009802525650167231</v>
      </c>
      <c r="T82" s="230">
        <v>4405</v>
      </c>
      <c r="U82" s="229">
        <v>3455</v>
      </c>
      <c r="V82" s="228">
        <v>10</v>
      </c>
      <c r="W82" s="229">
        <v>3</v>
      </c>
      <c r="X82" s="228">
        <f t="shared" si="30"/>
        <v>7873</v>
      </c>
      <c r="Y82" s="227">
        <f t="shared" si="31"/>
        <v>0.10618569795503618</v>
      </c>
    </row>
    <row r="83" spans="1:25" ht="19.5" customHeight="1">
      <c r="A83" s="234" t="s">
        <v>332</v>
      </c>
      <c r="B83" s="232">
        <v>351</v>
      </c>
      <c r="C83" s="229">
        <v>498</v>
      </c>
      <c r="D83" s="228">
        <v>0</v>
      </c>
      <c r="E83" s="229">
        <v>0</v>
      </c>
      <c r="F83" s="228">
        <f t="shared" si="24"/>
        <v>849</v>
      </c>
      <c r="G83" s="231">
        <f t="shared" si="25"/>
        <v>0.000981922903438465</v>
      </c>
      <c r="H83" s="232">
        <v>257</v>
      </c>
      <c r="I83" s="229">
        <v>500</v>
      </c>
      <c r="J83" s="228"/>
      <c r="K83" s="229"/>
      <c r="L83" s="228">
        <f t="shared" si="26"/>
        <v>757</v>
      </c>
      <c r="M83" s="233">
        <f t="shared" si="27"/>
        <v>0.12153236459709382</v>
      </c>
      <c r="N83" s="232">
        <v>3650</v>
      </c>
      <c r="O83" s="229">
        <v>3509</v>
      </c>
      <c r="P83" s="228">
        <v>10</v>
      </c>
      <c r="Q83" s="229">
        <v>17</v>
      </c>
      <c r="R83" s="228">
        <f t="shared" si="28"/>
        <v>7186</v>
      </c>
      <c r="S83" s="231">
        <f t="shared" si="29"/>
        <v>0.0008088293641302298</v>
      </c>
      <c r="T83" s="230">
        <v>3326</v>
      </c>
      <c r="U83" s="229">
        <v>3427</v>
      </c>
      <c r="V83" s="228">
        <v>8</v>
      </c>
      <c r="W83" s="229">
        <v>1</v>
      </c>
      <c r="X83" s="228">
        <f t="shared" si="30"/>
        <v>6762</v>
      </c>
      <c r="Y83" s="227">
        <f t="shared" si="31"/>
        <v>0.0627033422064478</v>
      </c>
    </row>
    <row r="84" spans="1:25" ht="19.5" customHeight="1" thickBot="1">
      <c r="A84" s="234" t="s">
        <v>267</v>
      </c>
      <c r="B84" s="232">
        <v>1828</v>
      </c>
      <c r="C84" s="229">
        <v>2484</v>
      </c>
      <c r="D84" s="228">
        <v>2</v>
      </c>
      <c r="E84" s="229">
        <v>0</v>
      </c>
      <c r="F84" s="228">
        <f>SUM(B84:E84)</f>
        <v>4314</v>
      </c>
      <c r="G84" s="231">
        <f>F84/$F$9</f>
        <v>0.00498941743867319</v>
      </c>
      <c r="H84" s="232">
        <v>1728</v>
      </c>
      <c r="I84" s="229">
        <v>2515</v>
      </c>
      <c r="J84" s="228">
        <v>1</v>
      </c>
      <c r="K84" s="229">
        <v>1</v>
      </c>
      <c r="L84" s="228">
        <f>SUM(H84:K84)</f>
        <v>4245</v>
      </c>
      <c r="M84" s="233">
        <f>IF(ISERROR(F84/L84-1),"         /0",(F84/L84-1))</f>
        <v>0.016254416961130724</v>
      </c>
      <c r="N84" s="232">
        <v>22783</v>
      </c>
      <c r="O84" s="229">
        <v>19954</v>
      </c>
      <c r="P84" s="228">
        <v>72</v>
      </c>
      <c r="Q84" s="229">
        <v>47</v>
      </c>
      <c r="R84" s="228">
        <f>SUM(N84:Q84)</f>
        <v>42856</v>
      </c>
      <c r="S84" s="231">
        <f>R84/$R$9</f>
        <v>0.004823711554295175</v>
      </c>
      <c r="T84" s="230">
        <v>18413</v>
      </c>
      <c r="U84" s="229">
        <v>16477</v>
      </c>
      <c r="V84" s="228">
        <v>203</v>
      </c>
      <c r="W84" s="229">
        <v>170</v>
      </c>
      <c r="X84" s="228">
        <f t="shared" si="30"/>
        <v>35263</v>
      </c>
      <c r="Y84" s="227">
        <f>IF(ISERROR(R84/X84-1),"         /0",(R84/X84-1))</f>
        <v>0.21532484473811087</v>
      </c>
    </row>
    <row r="85" spans="1:25" s="219" customFormat="1" ht="19.5" customHeight="1" thickBot="1">
      <c r="A85" s="226" t="s">
        <v>55</v>
      </c>
      <c r="B85" s="223">
        <v>1227</v>
      </c>
      <c r="C85" s="222">
        <v>586</v>
      </c>
      <c r="D85" s="221">
        <v>0</v>
      </c>
      <c r="E85" s="222">
        <v>0</v>
      </c>
      <c r="F85" s="221">
        <f>SUM(B85:E85)</f>
        <v>1813</v>
      </c>
      <c r="G85" s="224">
        <f>F85/$F$9</f>
        <v>0.0020968506760117044</v>
      </c>
      <c r="H85" s="223">
        <v>1003</v>
      </c>
      <c r="I85" s="222">
        <v>349</v>
      </c>
      <c r="J85" s="221">
        <v>135</v>
      </c>
      <c r="K85" s="222">
        <v>455</v>
      </c>
      <c r="L85" s="221">
        <f>SUM(H85:K85)</f>
        <v>1942</v>
      </c>
      <c r="M85" s="225">
        <f>IF(ISERROR(F85/L85-1),"         /0",(F85/L85-1))</f>
        <v>-0.06642636457260553</v>
      </c>
      <c r="N85" s="223">
        <v>15545</v>
      </c>
      <c r="O85" s="222">
        <v>3702</v>
      </c>
      <c r="P85" s="221">
        <v>22</v>
      </c>
      <c r="Q85" s="222">
        <v>15</v>
      </c>
      <c r="R85" s="221">
        <f>SUM(N85:Q85)</f>
        <v>19284</v>
      </c>
      <c r="S85" s="224">
        <f>R85/$R$9</f>
        <v>0.002170535131907508</v>
      </c>
      <c r="T85" s="223">
        <v>12398</v>
      </c>
      <c r="U85" s="222">
        <v>2151</v>
      </c>
      <c r="V85" s="221">
        <v>5209</v>
      </c>
      <c r="W85" s="222">
        <v>4767</v>
      </c>
      <c r="X85" s="221">
        <f>SUM(T85:W85)</f>
        <v>24525</v>
      </c>
      <c r="Y85" s="220">
        <f>IF(ISERROR(R85/X85-1),"         /0",(R85/X85-1))</f>
        <v>-0.21370030581039756</v>
      </c>
    </row>
    <row r="86" ht="15" thickTop="1">
      <c r="A86" s="94" t="s">
        <v>42</v>
      </c>
    </row>
    <row r="87" ht="15">
      <c r="A87" s="94" t="s">
        <v>54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86:Y65536 M86:M65536 Y3 M3 M5:M8 Y5:Y8">
    <cfRule type="cellIs" priority="1" dxfId="93" operator="lessThan" stopIfTrue="1">
      <formula>0</formula>
    </cfRule>
  </conditionalFormatting>
  <conditionalFormatting sqref="Y9:Y85 M9:M85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T45" sqref="T45:W45"/>
    </sheetView>
  </sheetViews>
  <sheetFormatPr defaultColWidth="8.00390625" defaultRowHeight="15"/>
  <cols>
    <col min="1" max="1" width="19.57421875" style="127" customWidth="1"/>
    <col min="2" max="2" width="9.421875" style="127" bestFit="1" customWidth="1"/>
    <col min="3" max="3" width="10.7109375" style="127" customWidth="1"/>
    <col min="4" max="4" width="9.28125" style="127" customWidth="1"/>
    <col min="5" max="5" width="10.8515625" style="127" customWidth="1"/>
    <col min="6" max="6" width="11.140625" style="127" customWidth="1"/>
    <col min="7" max="7" width="10.00390625" style="127" bestFit="1" customWidth="1"/>
    <col min="8" max="8" width="10.421875" style="127" customWidth="1"/>
    <col min="9" max="9" width="10.8515625" style="127" customWidth="1"/>
    <col min="10" max="10" width="8.57421875" style="127" customWidth="1"/>
    <col min="11" max="11" width="10.28125" style="127" customWidth="1"/>
    <col min="12" max="12" width="11.00390625" style="127" customWidth="1"/>
    <col min="13" max="13" width="10.57421875" style="127" bestFit="1" customWidth="1"/>
    <col min="14" max="14" width="12.421875" style="127" customWidth="1"/>
    <col min="15" max="15" width="11.140625" style="127" bestFit="1" customWidth="1"/>
    <col min="16" max="16" width="10.00390625" style="127" customWidth="1"/>
    <col min="17" max="17" width="10.8515625" style="127" customWidth="1"/>
    <col min="18" max="18" width="12.421875" style="127" customWidth="1"/>
    <col min="19" max="19" width="11.28125" style="127" bestFit="1" customWidth="1"/>
    <col min="20" max="21" width="12.421875" style="127" customWidth="1"/>
    <col min="22" max="22" width="10.8515625" style="127" customWidth="1"/>
    <col min="23" max="23" width="11.00390625" style="127" customWidth="1"/>
    <col min="24" max="24" width="12.7109375" style="127" bestFit="1" customWidth="1"/>
    <col min="25" max="25" width="9.8515625" style="127" bestFit="1" customWidth="1"/>
    <col min="26" max="16384" width="8.00390625" style="127" customWidth="1"/>
  </cols>
  <sheetData>
    <row r="1" spans="24:25" ht="18.75" thickBot="1">
      <c r="X1" s="576" t="s">
        <v>28</v>
      </c>
      <c r="Y1" s="577"/>
    </row>
    <row r="2" ht="5.25" customHeight="1" thickBot="1"/>
    <row r="3" spans="1:25" ht="24" customHeight="1" thickTop="1">
      <c r="A3" s="642" t="s">
        <v>65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21" customHeight="1" thickBot="1">
      <c r="A4" s="651" t="s">
        <v>64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25" s="269" customFormat="1" ht="17.25" customHeight="1" thickBot="1" thickTop="1">
      <c r="A5" s="595" t="s">
        <v>63</v>
      </c>
      <c r="B5" s="635" t="s">
        <v>36</v>
      </c>
      <c r="C5" s="636"/>
      <c r="D5" s="636"/>
      <c r="E5" s="636"/>
      <c r="F5" s="636"/>
      <c r="G5" s="636"/>
      <c r="H5" s="636"/>
      <c r="I5" s="636"/>
      <c r="J5" s="637"/>
      <c r="K5" s="637"/>
      <c r="L5" s="637"/>
      <c r="M5" s="638"/>
      <c r="N5" s="635" t="s">
        <v>35</v>
      </c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9"/>
    </row>
    <row r="6" spans="1:25" s="500" customFormat="1" ht="26.25" customHeight="1">
      <c r="A6" s="596"/>
      <c r="B6" s="627" t="s">
        <v>154</v>
      </c>
      <c r="C6" s="628"/>
      <c r="D6" s="628"/>
      <c r="E6" s="628"/>
      <c r="F6" s="628"/>
      <c r="G6" s="632" t="s">
        <v>34</v>
      </c>
      <c r="H6" s="627" t="s">
        <v>155</v>
      </c>
      <c r="I6" s="628"/>
      <c r="J6" s="628"/>
      <c r="K6" s="628"/>
      <c r="L6" s="628"/>
      <c r="M6" s="629" t="s">
        <v>33</v>
      </c>
      <c r="N6" s="627" t="s">
        <v>156</v>
      </c>
      <c r="O6" s="628"/>
      <c r="P6" s="628"/>
      <c r="Q6" s="628"/>
      <c r="R6" s="628"/>
      <c r="S6" s="632" t="s">
        <v>34</v>
      </c>
      <c r="T6" s="627" t="s">
        <v>157</v>
      </c>
      <c r="U6" s="628"/>
      <c r="V6" s="628"/>
      <c r="W6" s="628"/>
      <c r="X6" s="628"/>
      <c r="Y6" s="645" t="s">
        <v>33</v>
      </c>
    </row>
    <row r="7" spans="1:25" s="167" customFormat="1" ht="26.25" customHeight="1">
      <c r="A7" s="597"/>
      <c r="B7" s="650" t="s">
        <v>22</v>
      </c>
      <c r="C7" s="649"/>
      <c r="D7" s="648" t="s">
        <v>21</v>
      </c>
      <c r="E7" s="649"/>
      <c r="F7" s="640" t="s">
        <v>17</v>
      </c>
      <c r="G7" s="633"/>
      <c r="H7" s="650" t="s">
        <v>22</v>
      </c>
      <c r="I7" s="649"/>
      <c r="J7" s="648" t="s">
        <v>21</v>
      </c>
      <c r="K7" s="649"/>
      <c r="L7" s="640" t="s">
        <v>17</v>
      </c>
      <c r="M7" s="630"/>
      <c r="N7" s="650" t="s">
        <v>22</v>
      </c>
      <c r="O7" s="649"/>
      <c r="P7" s="648" t="s">
        <v>21</v>
      </c>
      <c r="Q7" s="649"/>
      <c r="R7" s="640" t="s">
        <v>17</v>
      </c>
      <c r="S7" s="633"/>
      <c r="T7" s="650" t="s">
        <v>22</v>
      </c>
      <c r="U7" s="649"/>
      <c r="V7" s="648" t="s">
        <v>21</v>
      </c>
      <c r="W7" s="649"/>
      <c r="X7" s="640" t="s">
        <v>17</v>
      </c>
      <c r="Y7" s="646"/>
    </row>
    <row r="8" spans="1:25" s="265" customFormat="1" ht="15" thickBot="1">
      <c r="A8" s="598"/>
      <c r="B8" s="268" t="s">
        <v>19</v>
      </c>
      <c r="C8" s="266" t="s">
        <v>18</v>
      </c>
      <c r="D8" s="267" t="s">
        <v>19</v>
      </c>
      <c r="E8" s="266" t="s">
        <v>18</v>
      </c>
      <c r="F8" s="641"/>
      <c r="G8" s="634"/>
      <c r="H8" s="268" t="s">
        <v>19</v>
      </c>
      <c r="I8" s="266" t="s">
        <v>18</v>
      </c>
      <c r="J8" s="267" t="s">
        <v>19</v>
      </c>
      <c r="K8" s="266" t="s">
        <v>18</v>
      </c>
      <c r="L8" s="641"/>
      <c r="M8" s="631"/>
      <c r="N8" s="268" t="s">
        <v>19</v>
      </c>
      <c r="O8" s="266" t="s">
        <v>18</v>
      </c>
      <c r="P8" s="267" t="s">
        <v>19</v>
      </c>
      <c r="Q8" s="266" t="s">
        <v>18</v>
      </c>
      <c r="R8" s="641"/>
      <c r="S8" s="634"/>
      <c r="T8" s="268" t="s">
        <v>19</v>
      </c>
      <c r="U8" s="266" t="s">
        <v>18</v>
      </c>
      <c r="V8" s="267" t="s">
        <v>19</v>
      </c>
      <c r="W8" s="266" t="s">
        <v>18</v>
      </c>
      <c r="X8" s="641"/>
      <c r="Y8" s="647"/>
    </row>
    <row r="9" spans="1:25" s="156" customFormat="1" ht="18" customHeight="1" thickBot="1" thickTop="1">
      <c r="A9" s="307" t="s">
        <v>24</v>
      </c>
      <c r="B9" s="304">
        <f>B10+B14+B25+B31+B41+B45</f>
        <v>407324</v>
      </c>
      <c r="C9" s="303">
        <f>C10+C14+C25+C31+C41+C45</f>
        <v>447224</v>
      </c>
      <c r="D9" s="302">
        <f>D10+D14+D25+D31+D41+D45</f>
        <v>5576</v>
      </c>
      <c r="E9" s="301">
        <f>E10+E14+E25+E31+E41+E45</f>
        <v>4506</v>
      </c>
      <c r="F9" s="300">
        <f aca="true" t="shared" si="0" ref="F9:F45">SUM(B9:E9)</f>
        <v>864630</v>
      </c>
      <c r="G9" s="305">
        <f aca="true" t="shared" si="1" ref="G9:G45">F9/$F$9</f>
        <v>1</v>
      </c>
      <c r="H9" s="304">
        <f>H10+H14+H25+H31+H41+H45</f>
        <v>350928</v>
      </c>
      <c r="I9" s="303">
        <f>I10+I14+I25+I31+I41+I45</f>
        <v>395892</v>
      </c>
      <c r="J9" s="302">
        <f>J10+J14+J25+J31+J41+J45</f>
        <v>4247</v>
      </c>
      <c r="K9" s="301">
        <f>K10+K14+K25+K31+K41+K45</f>
        <v>3759</v>
      </c>
      <c r="L9" s="300">
        <f aca="true" t="shared" si="2" ref="L9:L45">SUM(H9:K9)</f>
        <v>754826</v>
      </c>
      <c r="M9" s="306">
        <f aca="true" t="shared" si="3" ref="M9:M45">IF(ISERROR(F9/L9-1),"         /0",(F9/L9-1))</f>
        <v>0.1454692869614984</v>
      </c>
      <c r="N9" s="304">
        <f>N10+N14+N25+N31+N41+N45</f>
        <v>4416736</v>
      </c>
      <c r="O9" s="303">
        <f>O10+O14+O25+O31+O41+O45</f>
        <v>4367315</v>
      </c>
      <c r="P9" s="302">
        <f>P10+P14+P25+P31+P41+P45</f>
        <v>50526</v>
      </c>
      <c r="Q9" s="301">
        <f>Q10+Q14+Q25+Q31+Q41+Q45</f>
        <v>49868</v>
      </c>
      <c r="R9" s="300">
        <f aca="true" t="shared" si="4" ref="R9:R45">SUM(N9:Q9)</f>
        <v>8884445</v>
      </c>
      <c r="S9" s="305">
        <f aca="true" t="shared" si="5" ref="S9:S45">R9/$R$9</f>
        <v>1</v>
      </c>
      <c r="T9" s="304">
        <f>T10+T14+T25+T31+T41+T45</f>
        <v>3881699</v>
      </c>
      <c r="U9" s="303">
        <f>U10+U14+U25+U31+U41+U45</f>
        <v>3835798</v>
      </c>
      <c r="V9" s="302">
        <f>V10+V14+V25+V31+V41+V45</f>
        <v>32531</v>
      </c>
      <c r="W9" s="301">
        <f>W10+W14+W25+W31+W41+W45</f>
        <v>29945</v>
      </c>
      <c r="X9" s="300">
        <f aca="true" t="shared" si="6" ref="X9:X45">SUM(T9:W9)</f>
        <v>7779973</v>
      </c>
      <c r="Y9" s="299">
        <f>IF(ISERROR(R9/X9-1),"         /0",(R9/X9-1))</f>
        <v>0.14196347468043902</v>
      </c>
    </row>
    <row r="10" spans="1:25" s="282" customFormat="1" ht="19.5" customHeight="1">
      <c r="A10" s="291" t="s">
        <v>60</v>
      </c>
      <c r="B10" s="288">
        <f>SUM(B11:B13)</f>
        <v>141252</v>
      </c>
      <c r="C10" s="287">
        <f>SUM(C11:C13)</f>
        <v>154561</v>
      </c>
      <c r="D10" s="286">
        <f>SUM(D11:D13)</f>
        <v>78</v>
      </c>
      <c r="E10" s="285">
        <f>SUM(E11:E13)</f>
        <v>111</v>
      </c>
      <c r="F10" s="284">
        <f t="shared" si="0"/>
        <v>296002</v>
      </c>
      <c r="G10" s="289">
        <f t="shared" si="1"/>
        <v>0.34234528064027386</v>
      </c>
      <c r="H10" s="288">
        <f>SUM(H11:H13)</f>
        <v>114285</v>
      </c>
      <c r="I10" s="287">
        <f>SUM(I11:I13)</f>
        <v>129818</v>
      </c>
      <c r="J10" s="286">
        <f>SUM(J11:J13)</f>
        <v>40</v>
      </c>
      <c r="K10" s="285">
        <f>SUM(K11:K13)</f>
        <v>24</v>
      </c>
      <c r="L10" s="284">
        <f t="shared" si="2"/>
        <v>244167</v>
      </c>
      <c r="M10" s="290">
        <f t="shared" si="3"/>
        <v>0.21229322553825858</v>
      </c>
      <c r="N10" s="288">
        <f>SUM(N11:N13)</f>
        <v>1410174</v>
      </c>
      <c r="O10" s="287">
        <f>SUM(O11:O13)</f>
        <v>1420478</v>
      </c>
      <c r="P10" s="286">
        <f>SUM(P11:P13)</f>
        <v>975</v>
      </c>
      <c r="Q10" s="285">
        <f>SUM(Q11:Q13)</f>
        <v>1117</v>
      </c>
      <c r="R10" s="284">
        <f t="shared" si="4"/>
        <v>2832744</v>
      </c>
      <c r="S10" s="289">
        <f t="shared" si="5"/>
        <v>0.3188431016231177</v>
      </c>
      <c r="T10" s="288">
        <f>SUM(T11:T13)</f>
        <v>1217081</v>
      </c>
      <c r="U10" s="287">
        <f>SUM(U11:U13)</f>
        <v>1227401</v>
      </c>
      <c r="V10" s="286">
        <f>SUM(V11:V13)</f>
        <v>2557</v>
      </c>
      <c r="W10" s="285">
        <f>SUM(W11:W13)</f>
        <v>2138</v>
      </c>
      <c r="X10" s="284">
        <f t="shared" si="6"/>
        <v>2449177</v>
      </c>
      <c r="Y10" s="389">
        <f aca="true" t="shared" si="7" ref="Y10:Y45">IF(ISERROR(R10/X10-1),"         /0",IF(R10/X10&gt;5,"  *  ",(R10/X10-1)))</f>
        <v>0.15661056754983416</v>
      </c>
    </row>
    <row r="11" spans="1:25" ht="19.5" customHeight="1">
      <c r="A11" s="234" t="s">
        <v>333</v>
      </c>
      <c r="B11" s="232">
        <v>136711</v>
      </c>
      <c r="C11" s="229">
        <v>149156</v>
      </c>
      <c r="D11" s="228">
        <v>78</v>
      </c>
      <c r="E11" s="280">
        <v>111</v>
      </c>
      <c r="F11" s="279">
        <f t="shared" si="0"/>
        <v>286056</v>
      </c>
      <c r="G11" s="231">
        <f t="shared" si="1"/>
        <v>0.330842094306235</v>
      </c>
      <c r="H11" s="232">
        <v>111177</v>
      </c>
      <c r="I11" s="229">
        <v>125397</v>
      </c>
      <c r="J11" s="228">
        <v>40</v>
      </c>
      <c r="K11" s="280">
        <v>24</v>
      </c>
      <c r="L11" s="279">
        <f t="shared" si="2"/>
        <v>236638</v>
      </c>
      <c r="M11" s="281">
        <f t="shared" si="3"/>
        <v>0.20883374605938188</v>
      </c>
      <c r="N11" s="232">
        <v>1356392</v>
      </c>
      <c r="O11" s="229">
        <v>1375754</v>
      </c>
      <c r="P11" s="228">
        <v>965</v>
      </c>
      <c r="Q11" s="280">
        <v>1117</v>
      </c>
      <c r="R11" s="279">
        <f t="shared" si="4"/>
        <v>2734228</v>
      </c>
      <c r="S11" s="231">
        <f t="shared" si="5"/>
        <v>0.30775450801935295</v>
      </c>
      <c r="T11" s="230">
        <v>1169243</v>
      </c>
      <c r="U11" s="229">
        <v>1188519</v>
      </c>
      <c r="V11" s="228">
        <v>2537</v>
      </c>
      <c r="W11" s="280">
        <v>2121</v>
      </c>
      <c r="X11" s="279">
        <f t="shared" si="6"/>
        <v>2362420</v>
      </c>
      <c r="Y11" s="227">
        <f t="shared" si="7"/>
        <v>0.15738437703710595</v>
      </c>
    </row>
    <row r="12" spans="1:25" ht="19.5" customHeight="1">
      <c r="A12" s="234" t="s">
        <v>334</v>
      </c>
      <c r="B12" s="232">
        <v>3333</v>
      </c>
      <c r="C12" s="229">
        <v>4169</v>
      </c>
      <c r="D12" s="228">
        <v>0</v>
      </c>
      <c r="E12" s="280">
        <v>0</v>
      </c>
      <c r="F12" s="279">
        <f t="shared" si="0"/>
        <v>7502</v>
      </c>
      <c r="G12" s="231">
        <f t="shared" si="1"/>
        <v>0.008676543723905023</v>
      </c>
      <c r="H12" s="232">
        <v>2866</v>
      </c>
      <c r="I12" s="229">
        <v>4319</v>
      </c>
      <c r="J12" s="228"/>
      <c r="K12" s="280"/>
      <c r="L12" s="279">
        <f t="shared" si="2"/>
        <v>7185</v>
      </c>
      <c r="M12" s="281">
        <f t="shared" si="3"/>
        <v>0.04411969380654135</v>
      </c>
      <c r="N12" s="232">
        <v>45813</v>
      </c>
      <c r="O12" s="229">
        <v>37368</v>
      </c>
      <c r="P12" s="228">
        <v>2</v>
      </c>
      <c r="Q12" s="280">
        <v>0</v>
      </c>
      <c r="R12" s="279">
        <f t="shared" si="4"/>
        <v>83183</v>
      </c>
      <c r="S12" s="231">
        <f t="shared" si="5"/>
        <v>0.009362768298976469</v>
      </c>
      <c r="T12" s="230">
        <v>46116</v>
      </c>
      <c r="U12" s="229">
        <v>38215</v>
      </c>
      <c r="V12" s="228">
        <v>18</v>
      </c>
      <c r="W12" s="280">
        <v>17</v>
      </c>
      <c r="X12" s="279">
        <f t="shared" si="6"/>
        <v>84366</v>
      </c>
      <c r="Y12" s="227">
        <f t="shared" si="7"/>
        <v>-0.014022236445961678</v>
      </c>
    </row>
    <row r="13" spans="1:25" ht="19.5" customHeight="1" thickBot="1">
      <c r="A13" s="257" t="s">
        <v>335</v>
      </c>
      <c r="B13" s="254">
        <v>1208</v>
      </c>
      <c r="C13" s="253">
        <v>1236</v>
      </c>
      <c r="D13" s="252">
        <v>0</v>
      </c>
      <c r="E13" s="296">
        <v>0</v>
      </c>
      <c r="F13" s="295">
        <f t="shared" si="0"/>
        <v>2444</v>
      </c>
      <c r="G13" s="255">
        <f t="shared" si="1"/>
        <v>0.0028266426101338144</v>
      </c>
      <c r="H13" s="254">
        <v>242</v>
      </c>
      <c r="I13" s="253">
        <v>102</v>
      </c>
      <c r="J13" s="252">
        <v>0</v>
      </c>
      <c r="K13" s="296"/>
      <c r="L13" s="295">
        <f t="shared" si="2"/>
        <v>344</v>
      </c>
      <c r="M13" s="298">
        <f t="shared" si="3"/>
        <v>6.104651162790698</v>
      </c>
      <c r="N13" s="254">
        <v>7969</v>
      </c>
      <c r="O13" s="253">
        <v>7356</v>
      </c>
      <c r="P13" s="252">
        <v>8</v>
      </c>
      <c r="Q13" s="296"/>
      <c r="R13" s="295">
        <f t="shared" si="4"/>
        <v>15333</v>
      </c>
      <c r="S13" s="255">
        <f t="shared" si="5"/>
        <v>0.0017258253047883127</v>
      </c>
      <c r="T13" s="297">
        <v>1722</v>
      </c>
      <c r="U13" s="253">
        <v>667</v>
      </c>
      <c r="V13" s="252">
        <v>2</v>
      </c>
      <c r="W13" s="296">
        <v>0</v>
      </c>
      <c r="X13" s="295">
        <f t="shared" si="6"/>
        <v>2391</v>
      </c>
      <c r="Y13" s="251" t="str">
        <f t="shared" si="7"/>
        <v>  *  </v>
      </c>
    </row>
    <row r="14" spans="1:25" s="282" customFormat="1" ht="19.5" customHeight="1">
      <c r="A14" s="291" t="s">
        <v>59</v>
      </c>
      <c r="B14" s="288">
        <f>SUM(B15:B24)</f>
        <v>107823</v>
      </c>
      <c r="C14" s="287">
        <f>SUM(C15:C24)</f>
        <v>114909</v>
      </c>
      <c r="D14" s="286">
        <f>SUM(D15:D24)</f>
        <v>183</v>
      </c>
      <c r="E14" s="285">
        <f>SUM(E15:E24)</f>
        <v>135</v>
      </c>
      <c r="F14" s="284">
        <f t="shared" si="0"/>
        <v>223050</v>
      </c>
      <c r="G14" s="289">
        <f t="shared" si="1"/>
        <v>0.25797161791749074</v>
      </c>
      <c r="H14" s="288">
        <f>SUM(H15:H24)</f>
        <v>95954</v>
      </c>
      <c r="I14" s="287">
        <f>SUM(I15:I24)</f>
        <v>102860</v>
      </c>
      <c r="J14" s="286">
        <f>SUM(J15:J24)</f>
        <v>124</v>
      </c>
      <c r="K14" s="285">
        <f>SUM(K15:K24)</f>
        <v>0</v>
      </c>
      <c r="L14" s="284">
        <f t="shared" si="2"/>
        <v>198938</v>
      </c>
      <c r="M14" s="290">
        <f t="shared" si="3"/>
        <v>0.12120359106857403</v>
      </c>
      <c r="N14" s="288">
        <f>SUM(N15:N24)</f>
        <v>1293537</v>
      </c>
      <c r="O14" s="287">
        <f>SUM(O15:O24)</f>
        <v>1268930</v>
      </c>
      <c r="P14" s="286">
        <f>SUM(P15:P24)</f>
        <v>1345</v>
      </c>
      <c r="Q14" s="285">
        <f>SUM(Q15:Q24)</f>
        <v>934</v>
      </c>
      <c r="R14" s="284">
        <f t="shared" si="4"/>
        <v>2564746</v>
      </c>
      <c r="S14" s="289">
        <f t="shared" si="5"/>
        <v>0.28867824608064996</v>
      </c>
      <c r="T14" s="288">
        <f>SUM(T15:T24)</f>
        <v>1088848</v>
      </c>
      <c r="U14" s="287">
        <f>SUM(U15:U24)</f>
        <v>1070282</v>
      </c>
      <c r="V14" s="286">
        <f>SUM(V15:V24)</f>
        <v>2690</v>
      </c>
      <c r="W14" s="285">
        <f>SUM(W15:W24)</f>
        <v>2372</v>
      </c>
      <c r="X14" s="284">
        <f t="shared" si="6"/>
        <v>2164192</v>
      </c>
      <c r="Y14" s="283">
        <f t="shared" si="7"/>
        <v>0.18508246957756058</v>
      </c>
    </row>
    <row r="15" spans="1:25" ht="19.5" customHeight="1">
      <c r="A15" s="249" t="s">
        <v>336</v>
      </c>
      <c r="B15" s="246">
        <v>31782</v>
      </c>
      <c r="C15" s="244">
        <v>26554</v>
      </c>
      <c r="D15" s="245">
        <v>8</v>
      </c>
      <c r="E15" s="292">
        <v>10</v>
      </c>
      <c r="F15" s="293">
        <f t="shared" si="0"/>
        <v>58354</v>
      </c>
      <c r="G15" s="247">
        <f t="shared" si="1"/>
        <v>0.06749014029122284</v>
      </c>
      <c r="H15" s="246">
        <v>27228</v>
      </c>
      <c r="I15" s="244">
        <v>22314</v>
      </c>
      <c r="J15" s="245">
        <v>0</v>
      </c>
      <c r="K15" s="292">
        <v>0</v>
      </c>
      <c r="L15" s="293">
        <f t="shared" si="2"/>
        <v>49542</v>
      </c>
      <c r="M15" s="294">
        <f t="shared" si="3"/>
        <v>0.17786928262888058</v>
      </c>
      <c r="N15" s="246">
        <v>358986</v>
      </c>
      <c r="O15" s="244">
        <v>338273</v>
      </c>
      <c r="P15" s="245">
        <v>59</v>
      </c>
      <c r="Q15" s="292">
        <v>80</v>
      </c>
      <c r="R15" s="293">
        <f t="shared" si="4"/>
        <v>697398</v>
      </c>
      <c r="S15" s="247">
        <f t="shared" si="5"/>
        <v>0.07849651835314418</v>
      </c>
      <c r="T15" s="250">
        <v>299207</v>
      </c>
      <c r="U15" s="244">
        <v>284764</v>
      </c>
      <c r="V15" s="245">
        <v>1063</v>
      </c>
      <c r="W15" s="292">
        <v>1253</v>
      </c>
      <c r="X15" s="293">
        <f t="shared" si="6"/>
        <v>586287</v>
      </c>
      <c r="Y15" s="243">
        <f t="shared" si="7"/>
        <v>0.18951639725936276</v>
      </c>
    </row>
    <row r="16" spans="1:25" ht="19.5" customHeight="1">
      <c r="A16" s="249" t="s">
        <v>337</v>
      </c>
      <c r="B16" s="246">
        <v>21809</v>
      </c>
      <c r="C16" s="244">
        <v>24360</v>
      </c>
      <c r="D16" s="245">
        <v>7</v>
      </c>
      <c r="E16" s="292">
        <v>0</v>
      </c>
      <c r="F16" s="293">
        <f t="shared" si="0"/>
        <v>46176</v>
      </c>
      <c r="G16" s="247">
        <f t="shared" si="1"/>
        <v>0.05340550293188994</v>
      </c>
      <c r="H16" s="246">
        <v>19247</v>
      </c>
      <c r="I16" s="244">
        <v>18966</v>
      </c>
      <c r="J16" s="245">
        <v>2</v>
      </c>
      <c r="K16" s="292"/>
      <c r="L16" s="293">
        <f t="shared" si="2"/>
        <v>38215</v>
      </c>
      <c r="M16" s="294">
        <f t="shared" si="3"/>
        <v>0.20832133978804124</v>
      </c>
      <c r="N16" s="246">
        <v>263528</v>
      </c>
      <c r="O16" s="244">
        <v>259010</v>
      </c>
      <c r="P16" s="245">
        <v>262</v>
      </c>
      <c r="Q16" s="292">
        <v>121</v>
      </c>
      <c r="R16" s="293">
        <f t="shared" si="4"/>
        <v>522921</v>
      </c>
      <c r="S16" s="247">
        <f t="shared" si="5"/>
        <v>0.05885803784029278</v>
      </c>
      <c r="T16" s="250">
        <v>240844</v>
      </c>
      <c r="U16" s="244">
        <v>229477</v>
      </c>
      <c r="V16" s="245">
        <v>727</v>
      </c>
      <c r="W16" s="292">
        <v>604</v>
      </c>
      <c r="X16" s="293">
        <f t="shared" si="6"/>
        <v>471652</v>
      </c>
      <c r="Y16" s="243">
        <f t="shared" si="7"/>
        <v>0.10870090660062925</v>
      </c>
    </row>
    <row r="17" spans="1:25" ht="19.5" customHeight="1">
      <c r="A17" s="249" t="s">
        <v>338</v>
      </c>
      <c r="B17" s="246">
        <v>17330</v>
      </c>
      <c r="C17" s="244">
        <v>18274</v>
      </c>
      <c r="D17" s="245">
        <v>124</v>
      </c>
      <c r="E17" s="292">
        <v>119</v>
      </c>
      <c r="F17" s="293">
        <f t="shared" si="0"/>
        <v>35847</v>
      </c>
      <c r="G17" s="247">
        <f t="shared" si="1"/>
        <v>0.04145935255542833</v>
      </c>
      <c r="H17" s="246">
        <v>15767</v>
      </c>
      <c r="I17" s="244">
        <v>18323</v>
      </c>
      <c r="J17" s="245">
        <v>117</v>
      </c>
      <c r="K17" s="292">
        <v>0</v>
      </c>
      <c r="L17" s="293">
        <f t="shared" si="2"/>
        <v>34207</v>
      </c>
      <c r="M17" s="294">
        <f t="shared" si="3"/>
        <v>0.047943403396965456</v>
      </c>
      <c r="N17" s="246">
        <v>218078</v>
      </c>
      <c r="O17" s="244">
        <v>212471</v>
      </c>
      <c r="P17" s="245">
        <v>574</v>
      </c>
      <c r="Q17" s="292">
        <v>621</v>
      </c>
      <c r="R17" s="293">
        <f t="shared" si="4"/>
        <v>431744</v>
      </c>
      <c r="S17" s="247">
        <f t="shared" si="5"/>
        <v>0.04859549471013665</v>
      </c>
      <c r="T17" s="250">
        <v>192506</v>
      </c>
      <c r="U17" s="244">
        <v>191744</v>
      </c>
      <c r="V17" s="245">
        <v>599</v>
      </c>
      <c r="W17" s="292">
        <v>475</v>
      </c>
      <c r="X17" s="293">
        <f t="shared" si="6"/>
        <v>385324</v>
      </c>
      <c r="Y17" s="243">
        <f t="shared" si="7"/>
        <v>0.12047004598727296</v>
      </c>
    </row>
    <row r="18" spans="1:25" ht="19.5" customHeight="1">
      <c r="A18" s="249" t="s">
        <v>339</v>
      </c>
      <c r="B18" s="246">
        <v>11795</v>
      </c>
      <c r="C18" s="244">
        <v>16336</v>
      </c>
      <c r="D18" s="245">
        <v>19</v>
      </c>
      <c r="E18" s="292">
        <v>0</v>
      </c>
      <c r="F18" s="293">
        <f>SUM(B18:E18)</f>
        <v>28150</v>
      </c>
      <c r="G18" s="247">
        <f>F18/$F$9</f>
        <v>0.03255727883603391</v>
      </c>
      <c r="H18" s="246">
        <v>10129</v>
      </c>
      <c r="I18" s="244">
        <v>14672</v>
      </c>
      <c r="J18" s="245">
        <v>4</v>
      </c>
      <c r="K18" s="292">
        <v>0</v>
      </c>
      <c r="L18" s="293">
        <f>SUM(H18:K18)</f>
        <v>24805</v>
      </c>
      <c r="M18" s="294">
        <f>IF(ISERROR(F18/L18-1),"         /0",(F18/L18-1))</f>
        <v>0.13485184438621256</v>
      </c>
      <c r="N18" s="246">
        <v>162337</v>
      </c>
      <c r="O18" s="244">
        <v>168620</v>
      </c>
      <c r="P18" s="245">
        <v>142</v>
      </c>
      <c r="Q18" s="292">
        <v>28</v>
      </c>
      <c r="R18" s="293">
        <f>SUM(N18:Q18)</f>
        <v>331127</v>
      </c>
      <c r="S18" s="247">
        <f>R18/$R$9</f>
        <v>0.03727042038078912</v>
      </c>
      <c r="T18" s="250">
        <v>134356</v>
      </c>
      <c r="U18" s="244">
        <v>138635</v>
      </c>
      <c r="V18" s="245">
        <v>134</v>
      </c>
      <c r="W18" s="292">
        <v>10</v>
      </c>
      <c r="X18" s="293">
        <f>SUM(T18:W18)</f>
        <v>273135</v>
      </c>
      <c r="Y18" s="243">
        <f>IF(ISERROR(R18/X18-1),"         /0",IF(R18/X18&gt;5,"  *  ",(R18/X18-1)))</f>
        <v>0.2123199150603181</v>
      </c>
    </row>
    <row r="19" spans="1:25" ht="19.5" customHeight="1">
      <c r="A19" s="249" t="s">
        <v>340</v>
      </c>
      <c r="B19" s="246">
        <v>12677</v>
      </c>
      <c r="C19" s="244">
        <v>14269</v>
      </c>
      <c r="D19" s="245">
        <v>15</v>
      </c>
      <c r="E19" s="292">
        <v>5</v>
      </c>
      <c r="F19" s="293">
        <f>SUM(B19:E19)</f>
        <v>26966</v>
      </c>
      <c r="G19" s="247">
        <f>F19/$F$9</f>
        <v>0.03118790696598545</v>
      </c>
      <c r="H19" s="246">
        <v>11785</v>
      </c>
      <c r="I19" s="244">
        <v>13597</v>
      </c>
      <c r="J19" s="245">
        <v>1</v>
      </c>
      <c r="K19" s="292">
        <v>0</v>
      </c>
      <c r="L19" s="293">
        <f>SUM(H19:K19)</f>
        <v>25383</v>
      </c>
      <c r="M19" s="294">
        <f>IF(ISERROR(F19/L19-1),"         /0",(F19/L19-1))</f>
        <v>0.06236457471536072</v>
      </c>
      <c r="N19" s="246">
        <v>151344</v>
      </c>
      <c r="O19" s="244">
        <v>140890</v>
      </c>
      <c r="P19" s="245">
        <v>203</v>
      </c>
      <c r="Q19" s="292">
        <v>30</v>
      </c>
      <c r="R19" s="293">
        <f>SUM(N19:Q19)</f>
        <v>292467</v>
      </c>
      <c r="S19" s="247">
        <f>R19/$R$9</f>
        <v>0.03291899494003283</v>
      </c>
      <c r="T19" s="250">
        <v>118308</v>
      </c>
      <c r="U19" s="244">
        <v>114236</v>
      </c>
      <c r="V19" s="245">
        <v>80</v>
      </c>
      <c r="W19" s="292">
        <v>6</v>
      </c>
      <c r="X19" s="293">
        <f>SUM(T19:W19)</f>
        <v>232630</v>
      </c>
      <c r="Y19" s="243">
        <f>IF(ISERROR(R19/X19-1),"         /0",IF(R19/X19&gt;5,"  *  ",(R19/X19-1)))</f>
        <v>0.25721961913768654</v>
      </c>
    </row>
    <row r="20" spans="1:25" ht="19.5" customHeight="1">
      <c r="A20" s="249" t="s">
        <v>341</v>
      </c>
      <c r="B20" s="246">
        <v>10166</v>
      </c>
      <c r="C20" s="244">
        <v>12111</v>
      </c>
      <c r="D20" s="245">
        <v>9</v>
      </c>
      <c r="E20" s="292">
        <v>1</v>
      </c>
      <c r="F20" s="293">
        <f>SUM(B20:E20)</f>
        <v>22287</v>
      </c>
      <c r="G20" s="247">
        <f>F20/$F$9</f>
        <v>0.02577634363831928</v>
      </c>
      <c r="H20" s="246">
        <v>9736</v>
      </c>
      <c r="I20" s="244">
        <v>12385</v>
      </c>
      <c r="J20" s="245">
        <v>0</v>
      </c>
      <c r="K20" s="292"/>
      <c r="L20" s="293">
        <f>SUM(H20:K20)</f>
        <v>22121</v>
      </c>
      <c r="M20" s="294">
        <f>IF(ISERROR(F20/L20-1),"         /0",(F20/L20-1))</f>
        <v>0.00750418154694632</v>
      </c>
      <c r="N20" s="246">
        <v>113513</v>
      </c>
      <c r="O20" s="244">
        <v>120973</v>
      </c>
      <c r="P20" s="245">
        <v>50</v>
      </c>
      <c r="Q20" s="292">
        <v>9</v>
      </c>
      <c r="R20" s="293">
        <f>SUM(N20:Q20)</f>
        <v>234545</v>
      </c>
      <c r="S20" s="247">
        <f>R20/$R$9</f>
        <v>0.026399510605333253</v>
      </c>
      <c r="T20" s="250">
        <v>87028</v>
      </c>
      <c r="U20" s="244">
        <v>92422</v>
      </c>
      <c r="V20" s="245">
        <v>65</v>
      </c>
      <c r="W20" s="292">
        <v>5</v>
      </c>
      <c r="X20" s="293">
        <f>SUM(T20:W20)</f>
        <v>179520</v>
      </c>
      <c r="Y20" s="243">
        <f>IF(ISERROR(R20/X20-1),"         /0",IF(R20/X20&gt;5,"  *  ",(R20/X20-1)))</f>
        <v>0.3065118092691621</v>
      </c>
    </row>
    <row r="21" spans="1:25" ht="19.5" customHeight="1">
      <c r="A21" s="249" t="s">
        <v>342</v>
      </c>
      <c r="B21" s="246">
        <v>1612</v>
      </c>
      <c r="C21" s="244">
        <v>2226</v>
      </c>
      <c r="D21" s="245">
        <v>1</v>
      </c>
      <c r="E21" s="292">
        <v>0</v>
      </c>
      <c r="F21" s="293">
        <f t="shared" si="0"/>
        <v>3839</v>
      </c>
      <c r="G21" s="247">
        <f t="shared" si="1"/>
        <v>0.0044400495009426</v>
      </c>
      <c r="H21" s="246">
        <v>1332</v>
      </c>
      <c r="I21" s="244">
        <v>1805</v>
      </c>
      <c r="J21" s="245"/>
      <c r="K21" s="292"/>
      <c r="L21" s="293">
        <f t="shared" si="2"/>
        <v>3137</v>
      </c>
      <c r="M21" s="294">
        <f t="shared" si="3"/>
        <v>0.22378068218042713</v>
      </c>
      <c r="N21" s="246">
        <v>17639</v>
      </c>
      <c r="O21" s="244">
        <v>18710</v>
      </c>
      <c r="P21" s="245">
        <v>29</v>
      </c>
      <c r="Q21" s="292">
        <v>13</v>
      </c>
      <c r="R21" s="293">
        <f t="shared" si="4"/>
        <v>36391</v>
      </c>
      <c r="S21" s="247">
        <f t="shared" si="5"/>
        <v>0.004096035261628611</v>
      </c>
      <c r="T21" s="250">
        <v>12027</v>
      </c>
      <c r="U21" s="244">
        <v>13502</v>
      </c>
      <c r="V21" s="245">
        <v>22</v>
      </c>
      <c r="W21" s="292">
        <v>19</v>
      </c>
      <c r="X21" s="293">
        <f t="shared" si="6"/>
        <v>25570</v>
      </c>
      <c r="Y21" s="243">
        <f t="shared" si="7"/>
        <v>0.42319123973406336</v>
      </c>
    </row>
    <row r="22" spans="1:25" ht="19.5" customHeight="1">
      <c r="A22" s="249" t="s">
        <v>343</v>
      </c>
      <c r="B22" s="246">
        <v>397</v>
      </c>
      <c r="C22" s="244">
        <v>511</v>
      </c>
      <c r="D22" s="245">
        <v>0</v>
      </c>
      <c r="E22" s="292">
        <v>0</v>
      </c>
      <c r="F22" s="293">
        <f t="shared" si="0"/>
        <v>908</v>
      </c>
      <c r="G22" s="247">
        <f t="shared" si="1"/>
        <v>0.0010501601841250013</v>
      </c>
      <c r="H22" s="246">
        <v>515</v>
      </c>
      <c r="I22" s="244">
        <v>540</v>
      </c>
      <c r="J22" s="245"/>
      <c r="K22" s="292"/>
      <c r="L22" s="293">
        <f t="shared" si="2"/>
        <v>1055</v>
      </c>
      <c r="M22" s="294">
        <f t="shared" si="3"/>
        <v>-0.13933649289099526</v>
      </c>
      <c r="N22" s="246">
        <v>5274</v>
      </c>
      <c r="O22" s="244">
        <v>6340</v>
      </c>
      <c r="P22" s="245"/>
      <c r="Q22" s="292">
        <v>8</v>
      </c>
      <c r="R22" s="293">
        <f t="shared" si="4"/>
        <v>11622</v>
      </c>
      <c r="S22" s="247">
        <f t="shared" si="5"/>
        <v>0.0013081289827333053</v>
      </c>
      <c r="T22" s="250">
        <v>2955</v>
      </c>
      <c r="U22" s="244">
        <v>3266</v>
      </c>
      <c r="V22" s="245"/>
      <c r="W22" s="292">
        <v>0</v>
      </c>
      <c r="X22" s="293">
        <f t="shared" si="6"/>
        <v>6221</v>
      </c>
      <c r="Y22" s="243">
        <f t="shared" si="7"/>
        <v>0.8681883941488506</v>
      </c>
    </row>
    <row r="23" spans="1:25" ht="19.5" customHeight="1">
      <c r="A23" s="249" t="s">
        <v>344</v>
      </c>
      <c r="B23" s="246">
        <v>247</v>
      </c>
      <c r="C23" s="244">
        <v>268</v>
      </c>
      <c r="D23" s="245">
        <v>0</v>
      </c>
      <c r="E23" s="292">
        <v>0</v>
      </c>
      <c r="F23" s="293">
        <f>SUM(B23:E23)</f>
        <v>515</v>
      </c>
      <c r="G23" s="247">
        <f>F23/$F$9</f>
        <v>0.0005956305009079028</v>
      </c>
      <c r="H23" s="246">
        <v>214</v>
      </c>
      <c r="I23" s="244">
        <v>258</v>
      </c>
      <c r="J23" s="245"/>
      <c r="K23" s="292"/>
      <c r="L23" s="293">
        <f>SUM(H23:K23)</f>
        <v>472</v>
      </c>
      <c r="M23" s="294">
        <f>IF(ISERROR(F23/L23-1),"         /0",(F23/L23-1))</f>
        <v>0.09110169491525433</v>
      </c>
      <c r="N23" s="246">
        <v>2769</v>
      </c>
      <c r="O23" s="244">
        <v>3643</v>
      </c>
      <c r="P23" s="245"/>
      <c r="Q23" s="292">
        <v>0</v>
      </c>
      <c r="R23" s="293">
        <f>SUM(N23:Q23)</f>
        <v>6412</v>
      </c>
      <c r="S23" s="247">
        <f>R23/$R$9</f>
        <v>0.0007217108102982235</v>
      </c>
      <c r="T23" s="250">
        <v>1587</v>
      </c>
      <c r="U23" s="244">
        <v>2236</v>
      </c>
      <c r="V23" s="245"/>
      <c r="W23" s="292">
        <v>0</v>
      </c>
      <c r="X23" s="293">
        <f>SUM(T23:W23)</f>
        <v>3823</v>
      </c>
      <c r="Y23" s="243">
        <f>IF(ISERROR(R23/X23-1),"         /0",IF(R23/X23&gt;5,"  *  ",(R23/X23-1)))</f>
        <v>0.6772168454093643</v>
      </c>
    </row>
    <row r="24" spans="1:25" ht="19.5" customHeight="1" thickBot="1">
      <c r="A24" s="249" t="s">
        <v>55</v>
      </c>
      <c r="B24" s="246">
        <v>8</v>
      </c>
      <c r="C24" s="244">
        <v>0</v>
      </c>
      <c r="D24" s="245">
        <v>0</v>
      </c>
      <c r="E24" s="292">
        <v>0</v>
      </c>
      <c r="F24" s="293">
        <f t="shared" si="0"/>
        <v>8</v>
      </c>
      <c r="G24" s="247">
        <f t="shared" si="1"/>
        <v>9.252512635462568E-06</v>
      </c>
      <c r="H24" s="246">
        <v>1</v>
      </c>
      <c r="I24" s="244"/>
      <c r="J24" s="245"/>
      <c r="K24" s="292"/>
      <c r="L24" s="293">
        <f t="shared" si="2"/>
        <v>1</v>
      </c>
      <c r="M24" s="294">
        <f t="shared" si="3"/>
        <v>7</v>
      </c>
      <c r="N24" s="246">
        <v>69</v>
      </c>
      <c r="O24" s="244">
        <v>0</v>
      </c>
      <c r="P24" s="245">
        <v>26</v>
      </c>
      <c r="Q24" s="292">
        <v>24</v>
      </c>
      <c r="R24" s="293">
        <f t="shared" si="4"/>
        <v>119</v>
      </c>
      <c r="S24" s="247">
        <f t="shared" si="5"/>
        <v>1.339419626099323E-05</v>
      </c>
      <c r="T24" s="250">
        <v>30</v>
      </c>
      <c r="U24" s="244"/>
      <c r="V24" s="245"/>
      <c r="W24" s="292"/>
      <c r="X24" s="293">
        <f t="shared" si="6"/>
        <v>30</v>
      </c>
      <c r="Y24" s="243">
        <f t="shared" si="7"/>
        <v>2.966666666666667</v>
      </c>
    </row>
    <row r="25" spans="1:25" s="282" customFormat="1" ht="19.5" customHeight="1">
      <c r="A25" s="291" t="s">
        <v>58</v>
      </c>
      <c r="B25" s="288">
        <f>SUM(B26:B30)</f>
        <v>40422</v>
      </c>
      <c r="C25" s="287">
        <f>SUM(C26:C30)</f>
        <v>46917</v>
      </c>
      <c r="D25" s="286">
        <f>SUM(D26:D30)</f>
        <v>20</v>
      </c>
      <c r="E25" s="285">
        <f>SUM(E26:E30)</f>
        <v>3</v>
      </c>
      <c r="F25" s="284">
        <f t="shared" si="0"/>
        <v>87362</v>
      </c>
      <c r="G25" s="289">
        <f t="shared" si="1"/>
        <v>0.1010397511074101</v>
      </c>
      <c r="H25" s="288">
        <f>SUM(H26:H30)</f>
        <v>40301</v>
      </c>
      <c r="I25" s="287">
        <f>SUM(I26:I30)</f>
        <v>51591</v>
      </c>
      <c r="J25" s="286">
        <f>SUM(J26:J30)</f>
        <v>8</v>
      </c>
      <c r="K25" s="285">
        <f>SUM(K26:K30)</f>
        <v>0</v>
      </c>
      <c r="L25" s="284">
        <f t="shared" si="2"/>
        <v>91900</v>
      </c>
      <c r="M25" s="290">
        <f t="shared" si="3"/>
        <v>-0.049379760609358</v>
      </c>
      <c r="N25" s="288">
        <f>SUM(N26:N30)</f>
        <v>534749</v>
      </c>
      <c r="O25" s="287">
        <f>SUM(O26:O30)</f>
        <v>526345</v>
      </c>
      <c r="P25" s="286">
        <f>SUM(P26:P30)</f>
        <v>219</v>
      </c>
      <c r="Q25" s="285">
        <f>SUM(Q26:Q30)</f>
        <v>71</v>
      </c>
      <c r="R25" s="284">
        <f t="shared" si="4"/>
        <v>1061384</v>
      </c>
      <c r="S25" s="289">
        <f t="shared" si="5"/>
        <v>0.11946542524603394</v>
      </c>
      <c r="T25" s="288">
        <f>SUM(T26:T30)</f>
        <v>513658</v>
      </c>
      <c r="U25" s="287">
        <f>SUM(U26:U30)</f>
        <v>512018</v>
      </c>
      <c r="V25" s="286">
        <f>SUM(V26:V30)</f>
        <v>192</v>
      </c>
      <c r="W25" s="285">
        <f>SUM(W26:W30)</f>
        <v>325</v>
      </c>
      <c r="X25" s="284">
        <f t="shared" si="6"/>
        <v>1026193</v>
      </c>
      <c r="Y25" s="283">
        <f t="shared" si="7"/>
        <v>0.03429276948878046</v>
      </c>
    </row>
    <row r="26" spans="1:25" ht="19.5" customHeight="1">
      <c r="A26" s="249" t="s">
        <v>345</v>
      </c>
      <c r="B26" s="246">
        <v>25822</v>
      </c>
      <c r="C26" s="244">
        <v>30686</v>
      </c>
      <c r="D26" s="245">
        <v>20</v>
      </c>
      <c r="E26" s="292">
        <v>0</v>
      </c>
      <c r="F26" s="293">
        <f t="shared" si="0"/>
        <v>56528</v>
      </c>
      <c r="G26" s="247">
        <f t="shared" si="1"/>
        <v>0.0653782542821785</v>
      </c>
      <c r="H26" s="246">
        <v>26416</v>
      </c>
      <c r="I26" s="244">
        <v>35666</v>
      </c>
      <c r="J26" s="245">
        <v>8</v>
      </c>
      <c r="K26" s="292"/>
      <c r="L26" s="293">
        <f t="shared" si="2"/>
        <v>62090</v>
      </c>
      <c r="M26" s="294">
        <f t="shared" si="3"/>
        <v>-0.08957964245450156</v>
      </c>
      <c r="N26" s="246">
        <v>345102</v>
      </c>
      <c r="O26" s="244">
        <v>356616</v>
      </c>
      <c r="P26" s="245">
        <v>210</v>
      </c>
      <c r="Q26" s="292">
        <v>58</v>
      </c>
      <c r="R26" s="293">
        <f t="shared" si="4"/>
        <v>701986</v>
      </c>
      <c r="S26" s="247">
        <f t="shared" si="5"/>
        <v>0.07901292652495456</v>
      </c>
      <c r="T26" s="246">
        <v>344809</v>
      </c>
      <c r="U26" s="244">
        <v>358235</v>
      </c>
      <c r="V26" s="245">
        <v>178</v>
      </c>
      <c r="W26" s="292">
        <v>62</v>
      </c>
      <c r="X26" s="279">
        <f t="shared" si="6"/>
        <v>703284</v>
      </c>
      <c r="Y26" s="243">
        <f t="shared" si="7"/>
        <v>-0.0018456270866392677</v>
      </c>
    </row>
    <row r="27" spans="1:25" ht="19.5" customHeight="1">
      <c r="A27" s="249" t="s">
        <v>346</v>
      </c>
      <c r="B27" s="246">
        <v>7554</v>
      </c>
      <c r="C27" s="244">
        <v>8157</v>
      </c>
      <c r="D27" s="245">
        <v>0</v>
      </c>
      <c r="E27" s="292">
        <v>0</v>
      </c>
      <c r="F27" s="293">
        <f t="shared" si="0"/>
        <v>15711</v>
      </c>
      <c r="G27" s="247">
        <f t="shared" si="1"/>
        <v>0.018170778251969052</v>
      </c>
      <c r="H27" s="246">
        <v>7238</v>
      </c>
      <c r="I27" s="244">
        <v>7858</v>
      </c>
      <c r="J27" s="245"/>
      <c r="K27" s="292"/>
      <c r="L27" s="293">
        <f t="shared" si="2"/>
        <v>15096</v>
      </c>
      <c r="M27" s="294">
        <f t="shared" si="3"/>
        <v>0.040739268680445084</v>
      </c>
      <c r="N27" s="246">
        <v>85236</v>
      </c>
      <c r="O27" s="244">
        <v>81817</v>
      </c>
      <c r="P27" s="245"/>
      <c r="Q27" s="292"/>
      <c r="R27" s="293">
        <f t="shared" si="4"/>
        <v>167053</v>
      </c>
      <c r="S27" s="247">
        <f t="shared" si="5"/>
        <v>0.018802862756199176</v>
      </c>
      <c r="T27" s="246">
        <v>86358</v>
      </c>
      <c r="U27" s="244">
        <v>83582</v>
      </c>
      <c r="V27" s="245"/>
      <c r="W27" s="292">
        <v>32</v>
      </c>
      <c r="X27" s="279">
        <f t="shared" si="6"/>
        <v>169972</v>
      </c>
      <c r="Y27" s="243">
        <f t="shared" si="7"/>
        <v>-0.017173416798060837</v>
      </c>
    </row>
    <row r="28" spans="1:25" ht="19.5" customHeight="1">
      <c r="A28" s="249" t="s">
        <v>347</v>
      </c>
      <c r="B28" s="246">
        <v>6142</v>
      </c>
      <c r="C28" s="244">
        <v>8074</v>
      </c>
      <c r="D28" s="245">
        <v>0</v>
      </c>
      <c r="E28" s="292">
        <v>0</v>
      </c>
      <c r="F28" s="228">
        <f>SUM(B28:E28)</f>
        <v>14216</v>
      </c>
      <c r="G28" s="247">
        <f>F28/$F$9</f>
        <v>0.016441714953216984</v>
      </c>
      <c r="H28" s="246">
        <v>6058</v>
      </c>
      <c r="I28" s="244">
        <v>8067</v>
      </c>
      <c r="J28" s="245"/>
      <c r="K28" s="292">
        <v>0</v>
      </c>
      <c r="L28" s="293">
        <f>SUM(H28:K28)</f>
        <v>14125</v>
      </c>
      <c r="M28" s="294" t="s">
        <v>49</v>
      </c>
      <c r="N28" s="246">
        <v>92770</v>
      </c>
      <c r="O28" s="244">
        <v>87912</v>
      </c>
      <c r="P28" s="245">
        <v>0</v>
      </c>
      <c r="Q28" s="292">
        <v>0</v>
      </c>
      <c r="R28" s="293">
        <f>SUM(N28:Q28)</f>
        <v>180682</v>
      </c>
      <c r="S28" s="247">
        <f>R28/$R$9</f>
        <v>0.020336892175031755</v>
      </c>
      <c r="T28" s="246">
        <v>71295</v>
      </c>
      <c r="U28" s="244">
        <v>70201</v>
      </c>
      <c r="V28" s="245"/>
      <c r="W28" s="292">
        <v>0</v>
      </c>
      <c r="X28" s="279">
        <f>SUM(T28:W28)</f>
        <v>141496</v>
      </c>
      <c r="Y28" s="243">
        <f>IF(ISERROR(R28/X28-1),"         /0",IF(R28/X28&gt;5,"  *  ",(R28/X28-1)))</f>
        <v>0.27694069090292306</v>
      </c>
    </row>
    <row r="29" spans="1:25" ht="19.5" customHeight="1">
      <c r="A29" s="249" t="s">
        <v>348</v>
      </c>
      <c r="B29" s="246">
        <v>558</v>
      </c>
      <c r="C29" s="244">
        <v>0</v>
      </c>
      <c r="D29" s="245">
        <v>0</v>
      </c>
      <c r="E29" s="292">
        <v>0</v>
      </c>
      <c r="F29" s="293">
        <f>SUM(B29:E29)</f>
        <v>558</v>
      </c>
      <c r="G29" s="247">
        <f>F29/$F$9</f>
        <v>0.0006453627563235141</v>
      </c>
      <c r="H29" s="246">
        <v>404</v>
      </c>
      <c r="I29" s="244"/>
      <c r="J29" s="245"/>
      <c r="K29" s="292"/>
      <c r="L29" s="293">
        <f>SUM(H29:K29)</f>
        <v>404</v>
      </c>
      <c r="M29" s="294">
        <f>IF(ISERROR(F29/L29-1),"         /0",(F29/L29-1))</f>
        <v>0.3811881188118811</v>
      </c>
      <c r="N29" s="246">
        <v>7768</v>
      </c>
      <c r="O29" s="244">
        <v>0</v>
      </c>
      <c r="P29" s="245"/>
      <c r="Q29" s="292"/>
      <c r="R29" s="293">
        <f>SUM(N29:Q29)</f>
        <v>7768</v>
      </c>
      <c r="S29" s="247">
        <f>R29/$R$9</f>
        <v>0.0008743371139108858</v>
      </c>
      <c r="T29" s="246">
        <v>7066</v>
      </c>
      <c r="U29" s="244">
        <v>0</v>
      </c>
      <c r="V29" s="245"/>
      <c r="W29" s="292"/>
      <c r="X29" s="279">
        <f>SUM(T29:W29)</f>
        <v>7066</v>
      </c>
      <c r="Y29" s="243">
        <f>IF(ISERROR(R29/X29-1),"         /0",IF(R29/X29&gt;5,"  *  ",(R29/X29-1)))</f>
        <v>0.09934899518822538</v>
      </c>
    </row>
    <row r="30" spans="1:25" ht="19.5" customHeight="1" thickBot="1">
      <c r="A30" s="249" t="s">
        <v>55</v>
      </c>
      <c r="B30" s="246">
        <v>346</v>
      </c>
      <c r="C30" s="244">
        <v>0</v>
      </c>
      <c r="D30" s="245">
        <v>0</v>
      </c>
      <c r="E30" s="292">
        <v>3</v>
      </c>
      <c r="F30" s="293">
        <f t="shared" si="0"/>
        <v>349</v>
      </c>
      <c r="G30" s="247">
        <f t="shared" si="1"/>
        <v>0.0004036408637220545</v>
      </c>
      <c r="H30" s="246">
        <v>185</v>
      </c>
      <c r="I30" s="244">
        <v>0</v>
      </c>
      <c r="J30" s="245"/>
      <c r="K30" s="292"/>
      <c r="L30" s="293">
        <f t="shared" si="2"/>
        <v>185</v>
      </c>
      <c r="M30" s="294">
        <f t="shared" si="3"/>
        <v>0.8864864864864865</v>
      </c>
      <c r="N30" s="246">
        <v>3873</v>
      </c>
      <c r="O30" s="244">
        <v>0</v>
      </c>
      <c r="P30" s="245">
        <v>9</v>
      </c>
      <c r="Q30" s="292">
        <v>13</v>
      </c>
      <c r="R30" s="293">
        <f t="shared" si="4"/>
        <v>3895</v>
      </c>
      <c r="S30" s="247">
        <f t="shared" si="5"/>
        <v>0.00043840667593755155</v>
      </c>
      <c r="T30" s="246">
        <v>4130</v>
      </c>
      <c r="U30" s="244">
        <v>0</v>
      </c>
      <c r="V30" s="245">
        <v>14</v>
      </c>
      <c r="W30" s="292">
        <v>231</v>
      </c>
      <c r="X30" s="279">
        <f t="shared" si="6"/>
        <v>4375</v>
      </c>
      <c r="Y30" s="243">
        <f t="shared" si="7"/>
        <v>-0.10971428571428576</v>
      </c>
    </row>
    <row r="31" spans="1:25" s="282" customFormat="1" ht="19.5" customHeight="1">
      <c r="A31" s="291" t="s">
        <v>57</v>
      </c>
      <c r="B31" s="288">
        <f>SUM(B32:B40)</f>
        <v>107081</v>
      </c>
      <c r="C31" s="287">
        <f>SUM(C32:C40)</f>
        <v>120580</v>
      </c>
      <c r="D31" s="286">
        <f>SUM(D32:D40)</f>
        <v>4987</v>
      </c>
      <c r="E31" s="285">
        <f>SUM(E32:E40)</f>
        <v>4163</v>
      </c>
      <c r="F31" s="284">
        <f t="shared" si="0"/>
        <v>236811</v>
      </c>
      <c r="G31" s="289">
        <f t="shared" si="1"/>
        <v>0.27388709621456575</v>
      </c>
      <c r="H31" s="288">
        <f>SUM(H32:H40)</f>
        <v>91509</v>
      </c>
      <c r="I31" s="287">
        <f>SUM(I32:I40)</f>
        <v>102789</v>
      </c>
      <c r="J31" s="286">
        <f>SUM(J32:J40)</f>
        <v>3606</v>
      </c>
      <c r="K31" s="285">
        <f>SUM(K32:K40)</f>
        <v>3096</v>
      </c>
      <c r="L31" s="284">
        <f t="shared" si="2"/>
        <v>201000</v>
      </c>
      <c r="M31" s="290">
        <f t="shared" si="3"/>
        <v>0.17816417910447768</v>
      </c>
      <c r="N31" s="288">
        <f>SUM(N32:N40)</f>
        <v>1070976</v>
      </c>
      <c r="O31" s="287">
        <f>SUM(O32:O40)</f>
        <v>1056432</v>
      </c>
      <c r="P31" s="286">
        <f>SUM(P32:P40)</f>
        <v>46776</v>
      </c>
      <c r="Q31" s="285">
        <f>SUM(Q32:Q40)</f>
        <v>46675</v>
      </c>
      <c r="R31" s="284">
        <f t="shared" si="4"/>
        <v>2220859</v>
      </c>
      <c r="S31" s="289">
        <f t="shared" si="5"/>
        <v>0.24997160768061483</v>
      </c>
      <c r="T31" s="288">
        <f>SUM(T32:T40)</f>
        <v>973164</v>
      </c>
      <c r="U31" s="287">
        <f>SUM(U32:U40)</f>
        <v>949165</v>
      </c>
      <c r="V31" s="286">
        <f>SUM(V32:V40)</f>
        <v>20593</v>
      </c>
      <c r="W31" s="285">
        <f>SUM(W32:W40)</f>
        <v>19220</v>
      </c>
      <c r="X31" s="284">
        <f t="shared" si="6"/>
        <v>1962142</v>
      </c>
      <c r="Y31" s="283">
        <f t="shared" si="7"/>
        <v>0.13185437139615797</v>
      </c>
    </row>
    <row r="32" spans="1:25" s="219" customFormat="1" ht="19.5" customHeight="1">
      <c r="A32" s="234" t="s">
        <v>349</v>
      </c>
      <c r="B32" s="232">
        <v>65597</v>
      </c>
      <c r="C32" s="229">
        <v>77223</v>
      </c>
      <c r="D32" s="228">
        <v>3365</v>
      </c>
      <c r="E32" s="280">
        <v>3098</v>
      </c>
      <c r="F32" s="279">
        <f t="shared" si="0"/>
        <v>149283</v>
      </c>
      <c r="G32" s="231">
        <f t="shared" si="1"/>
        <v>0.17265535546996982</v>
      </c>
      <c r="H32" s="232">
        <v>60001</v>
      </c>
      <c r="I32" s="229">
        <v>69358</v>
      </c>
      <c r="J32" s="228">
        <v>2322</v>
      </c>
      <c r="K32" s="280">
        <v>2412</v>
      </c>
      <c r="L32" s="279">
        <f t="shared" si="2"/>
        <v>134093</v>
      </c>
      <c r="M32" s="281">
        <f t="shared" si="3"/>
        <v>0.11327958953860384</v>
      </c>
      <c r="N32" s="232">
        <v>674956</v>
      </c>
      <c r="O32" s="229">
        <v>656928</v>
      </c>
      <c r="P32" s="228">
        <v>35732</v>
      </c>
      <c r="Q32" s="280">
        <v>35616</v>
      </c>
      <c r="R32" s="279">
        <f t="shared" si="4"/>
        <v>1403232</v>
      </c>
      <c r="S32" s="231">
        <f t="shared" si="5"/>
        <v>0.15794256140929455</v>
      </c>
      <c r="T32" s="230">
        <v>653273</v>
      </c>
      <c r="U32" s="229">
        <v>634691</v>
      </c>
      <c r="V32" s="228">
        <v>9026</v>
      </c>
      <c r="W32" s="280">
        <v>8475</v>
      </c>
      <c r="X32" s="279">
        <f t="shared" si="6"/>
        <v>1305465</v>
      </c>
      <c r="Y32" s="227">
        <f t="shared" si="7"/>
        <v>0.07489055623858176</v>
      </c>
    </row>
    <row r="33" spans="1:25" s="219" customFormat="1" ht="19.5" customHeight="1">
      <c r="A33" s="234" t="s">
        <v>350</v>
      </c>
      <c r="B33" s="232">
        <v>26854</v>
      </c>
      <c r="C33" s="229">
        <v>27806</v>
      </c>
      <c r="D33" s="228">
        <v>763</v>
      </c>
      <c r="E33" s="280">
        <v>232</v>
      </c>
      <c r="F33" s="279">
        <f t="shared" si="0"/>
        <v>55655</v>
      </c>
      <c r="G33" s="231">
        <f t="shared" si="1"/>
        <v>0.06436857384083365</v>
      </c>
      <c r="H33" s="232">
        <v>18390</v>
      </c>
      <c r="I33" s="229">
        <v>19314</v>
      </c>
      <c r="J33" s="228">
        <v>274</v>
      </c>
      <c r="K33" s="280">
        <v>1</v>
      </c>
      <c r="L33" s="279">
        <f t="shared" si="2"/>
        <v>37979</v>
      </c>
      <c r="M33" s="281">
        <f t="shared" si="3"/>
        <v>0.4654150978172147</v>
      </c>
      <c r="N33" s="232">
        <v>258552</v>
      </c>
      <c r="O33" s="229">
        <v>257375</v>
      </c>
      <c r="P33" s="228">
        <v>4550</v>
      </c>
      <c r="Q33" s="280">
        <v>4334</v>
      </c>
      <c r="R33" s="279">
        <f t="shared" si="4"/>
        <v>524811</v>
      </c>
      <c r="S33" s="231">
        <f t="shared" si="5"/>
        <v>0.05907076919267326</v>
      </c>
      <c r="T33" s="230">
        <v>177697</v>
      </c>
      <c r="U33" s="229">
        <v>176650</v>
      </c>
      <c r="V33" s="228">
        <v>1853</v>
      </c>
      <c r="W33" s="280">
        <v>1496</v>
      </c>
      <c r="X33" s="279">
        <f t="shared" si="6"/>
        <v>357696</v>
      </c>
      <c r="Y33" s="227">
        <f t="shared" si="7"/>
        <v>0.4671984031132581</v>
      </c>
    </row>
    <row r="34" spans="1:25" s="219" customFormat="1" ht="19.5" customHeight="1">
      <c r="A34" s="234" t="s">
        <v>351</v>
      </c>
      <c r="B34" s="232">
        <v>4910</v>
      </c>
      <c r="C34" s="229">
        <v>6704</v>
      </c>
      <c r="D34" s="228">
        <v>631</v>
      </c>
      <c r="E34" s="280">
        <v>693</v>
      </c>
      <c r="F34" s="279">
        <f>SUM(B34:E34)</f>
        <v>12938</v>
      </c>
      <c r="G34" s="231">
        <f>F34/$F$9</f>
        <v>0.014963626059701838</v>
      </c>
      <c r="H34" s="232">
        <v>3989</v>
      </c>
      <c r="I34" s="229">
        <v>5422</v>
      </c>
      <c r="J34" s="228">
        <v>656</v>
      </c>
      <c r="K34" s="280">
        <v>656</v>
      </c>
      <c r="L34" s="279">
        <f>SUM(H34:K34)</f>
        <v>10723</v>
      </c>
      <c r="M34" s="281">
        <f>IF(ISERROR(F34/L34-1),"         /0",(F34/L34-1))</f>
        <v>0.2065653268674812</v>
      </c>
      <c r="N34" s="232">
        <v>47230</v>
      </c>
      <c r="O34" s="229">
        <v>51449</v>
      </c>
      <c r="P34" s="228">
        <v>4567</v>
      </c>
      <c r="Q34" s="280">
        <v>4787</v>
      </c>
      <c r="R34" s="279">
        <f>SUM(N34:Q34)</f>
        <v>108033</v>
      </c>
      <c r="S34" s="231">
        <f>R34/$R$9</f>
        <v>0.012159791635830938</v>
      </c>
      <c r="T34" s="230">
        <v>50452</v>
      </c>
      <c r="U34" s="229">
        <v>54002</v>
      </c>
      <c r="V34" s="228">
        <v>5565</v>
      </c>
      <c r="W34" s="280">
        <v>5298</v>
      </c>
      <c r="X34" s="279">
        <f>SUM(T34:W34)</f>
        <v>115317</v>
      </c>
      <c r="Y34" s="227">
        <f>IF(ISERROR(R34/X34-1),"         /0",IF(R34/X34&gt;5,"  *  ",(R34/X34-1)))</f>
        <v>-0.06316501469861335</v>
      </c>
    </row>
    <row r="35" spans="1:25" s="219" customFormat="1" ht="19.5" customHeight="1">
      <c r="A35" s="234" t="s">
        <v>352</v>
      </c>
      <c r="B35" s="232">
        <v>3888</v>
      </c>
      <c r="C35" s="229">
        <v>3451</v>
      </c>
      <c r="D35" s="228">
        <v>117</v>
      </c>
      <c r="E35" s="280">
        <v>12</v>
      </c>
      <c r="F35" s="279">
        <f t="shared" si="0"/>
        <v>7468</v>
      </c>
      <c r="G35" s="231">
        <f t="shared" si="1"/>
        <v>0.008637220545204306</v>
      </c>
      <c r="H35" s="232">
        <v>3491</v>
      </c>
      <c r="I35" s="229">
        <v>3393</v>
      </c>
      <c r="J35" s="228">
        <v>336</v>
      </c>
      <c r="K35" s="280"/>
      <c r="L35" s="279">
        <f t="shared" si="2"/>
        <v>7220</v>
      </c>
      <c r="M35" s="281">
        <f t="shared" si="3"/>
        <v>0.0343490304709142</v>
      </c>
      <c r="N35" s="232">
        <v>37649</v>
      </c>
      <c r="O35" s="229">
        <v>44035</v>
      </c>
      <c r="P35" s="228">
        <v>1197</v>
      </c>
      <c r="Q35" s="280">
        <v>1209</v>
      </c>
      <c r="R35" s="279">
        <f t="shared" si="4"/>
        <v>84090</v>
      </c>
      <c r="S35" s="231">
        <f t="shared" si="5"/>
        <v>0.00946485683686488</v>
      </c>
      <c r="T35" s="230">
        <v>29517</v>
      </c>
      <c r="U35" s="229">
        <v>29594</v>
      </c>
      <c r="V35" s="228">
        <v>3075</v>
      </c>
      <c r="W35" s="280">
        <v>2969</v>
      </c>
      <c r="X35" s="279">
        <f t="shared" si="6"/>
        <v>65155</v>
      </c>
      <c r="Y35" s="227">
        <f t="shared" si="7"/>
        <v>0.2906146880515694</v>
      </c>
    </row>
    <row r="36" spans="1:25" s="219" customFormat="1" ht="19.5" customHeight="1">
      <c r="A36" s="234" t="s">
        <v>353</v>
      </c>
      <c r="B36" s="232">
        <v>2279</v>
      </c>
      <c r="C36" s="229">
        <v>2130</v>
      </c>
      <c r="D36" s="228">
        <v>7</v>
      </c>
      <c r="E36" s="280">
        <v>2</v>
      </c>
      <c r="F36" s="279">
        <f>SUM(B36:E36)</f>
        <v>4418</v>
      </c>
      <c r="G36" s="231">
        <f>F36/$F$9</f>
        <v>0.005109700102934203</v>
      </c>
      <c r="H36" s="232">
        <v>611</v>
      </c>
      <c r="I36" s="229">
        <v>572</v>
      </c>
      <c r="J36" s="228"/>
      <c r="K36" s="280">
        <v>5</v>
      </c>
      <c r="L36" s="279">
        <f>SUM(H36:K36)</f>
        <v>1188</v>
      </c>
      <c r="M36" s="281">
        <f>IF(ISERROR(F36/L36-1),"         /0",(F36/L36-1))</f>
        <v>2.718855218855219</v>
      </c>
      <c r="N36" s="232">
        <v>14968</v>
      </c>
      <c r="O36" s="229">
        <v>13018</v>
      </c>
      <c r="P36" s="228">
        <v>21</v>
      </c>
      <c r="Q36" s="280">
        <v>22</v>
      </c>
      <c r="R36" s="279">
        <f>SUM(N36:Q36)</f>
        <v>28029</v>
      </c>
      <c r="S36" s="231">
        <f>R36/$R$9</f>
        <v>0.0031548397226838594</v>
      </c>
      <c r="T36" s="230">
        <v>3953</v>
      </c>
      <c r="U36" s="229">
        <v>3101</v>
      </c>
      <c r="V36" s="228">
        <v>71</v>
      </c>
      <c r="W36" s="280">
        <v>65</v>
      </c>
      <c r="X36" s="279">
        <f>SUM(T36:W36)</f>
        <v>7190</v>
      </c>
      <c r="Y36" s="227">
        <f>IF(ISERROR(R36/X36-1),"         /0",IF(R36/X36&gt;5,"  *  ",(R36/X36-1)))</f>
        <v>2.8983310152990263</v>
      </c>
    </row>
    <row r="37" spans="1:25" s="219" customFormat="1" ht="19.5" customHeight="1">
      <c r="A37" s="234" t="s">
        <v>354</v>
      </c>
      <c r="B37" s="232">
        <v>1987</v>
      </c>
      <c r="C37" s="229">
        <v>1941</v>
      </c>
      <c r="D37" s="228">
        <v>63</v>
      </c>
      <c r="E37" s="280">
        <v>89</v>
      </c>
      <c r="F37" s="279">
        <f>SUM(B37:E37)</f>
        <v>4080</v>
      </c>
      <c r="G37" s="231">
        <f>F37/$F$9</f>
        <v>0.0047187814440859096</v>
      </c>
      <c r="H37" s="232">
        <v>4384</v>
      </c>
      <c r="I37" s="229">
        <v>4153</v>
      </c>
      <c r="J37" s="228"/>
      <c r="K37" s="280">
        <v>4</v>
      </c>
      <c r="L37" s="279">
        <f>SUM(H37:K37)</f>
        <v>8541</v>
      </c>
      <c r="M37" s="281">
        <f>IF(ISERROR(F37/L37-1),"         /0",(F37/L37-1))</f>
        <v>-0.5223041798384265</v>
      </c>
      <c r="N37" s="232">
        <v>21412</v>
      </c>
      <c r="O37" s="229">
        <v>21674</v>
      </c>
      <c r="P37" s="228">
        <v>280</v>
      </c>
      <c r="Q37" s="280">
        <v>281</v>
      </c>
      <c r="R37" s="279">
        <f>SUM(N37:Q37)</f>
        <v>43647</v>
      </c>
      <c r="S37" s="231">
        <f>R37/$R$9</f>
        <v>0.004912743564735895</v>
      </c>
      <c r="T37" s="230">
        <v>52175</v>
      </c>
      <c r="U37" s="229">
        <v>46507</v>
      </c>
      <c r="V37" s="228">
        <v>151</v>
      </c>
      <c r="W37" s="280">
        <v>150</v>
      </c>
      <c r="X37" s="279">
        <f>SUM(T37:W37)</f>
        <v>98983</v>
      </c>
      <c r="Y37" s="227">
        <f>IF(ISERROR(R37/X37-1),"         /0",IF(R37/X37&gt;5,"  *  ",(R37/X37-1)))</f>
        <v>-0.5590454926603559</v>
      </c>
    </row>
    <row r="38" spans="1:25" s="219" customFormat="1" ht="19.5" customHeight="1">
      <c r="A38" s="234" t="s">
        <v>355</v>
      </c>
      <c r="B38" s="232">
        <v>1147</v>
      </c>
      <c r="C38" s="229">
        <v>945</v>
      </c>
      <c r="D38" s="228">
        <v>39</v>
      </c>
      <c r="E38" s="280">
        <v>35</v>
      </c>
      <c r="F38" s="279">
        <f t="shared" si="0"/>
        <v>2166</v>
      </c>
      <c r="G38" s="231">
        <f t="shared" si="1"/>
        <v>0.00250511779605149</v>
      </c>
      <c r="H38" s="232">
        <v>418</v>
      </c>
      <c r="I38" s="229">
        <v>431</v>
      </c>
      <c r="J38" s="228">
        <v>14</v>
      </c>
      <c r="K38" s="280">
        <v>14</v>
      </c>
      <c r="L38" s="279">
        <f t="shared" si="2"/>
        <v>877</v>
      </c>
      <c r="M38" s="281">
        <f t="shared" si="3"/>
        <v>1.4697833523375143</v>
      </c>
      <c r="N38" s="232">
        <v>11272</v>
      </c>
      <c r="O38" s="229">
        <v>8478</v>
      </c>
      <c r="P38" s="228">
        <v>81</v>
      </c>
      <c r="Q38" s="280">
        <v>83</v>
      </c>
      <c r="R38" s="279">
        <f t="shared" si="4"/>
        <v>19914</v>
      </c>
      <c r="S38" s="231">
        <f t="shared" si="5"/>
        <v>0.0022414455827010015</v>
      </c>
      <c r="T38" s="230">
        <v>4124</v>
      </c>
      <c r="U38" s="229">
        <v>3614</v>
      </c>
      <c r="V38" s="228">
        <v>202</v>
      </c>
      <c r="W38" s="280">
        <v>237</v>
      </c>
      <c r="X38" s="279">
        <f t="shared" si="6"/>
        <v>8177</v>
      </c>
      <c r="Y38" s="227">
        <f t="shared" si="7"/>
        <v>1.4353674941910235</v>
      </c>
    </row>
    <row r="39" spans="1:25" s="219" customFormat="1" ht="19.5" customHeight="1">
      <c r="A39" s="234" t="s">
        <v>356</v>
      </c>
      <c r="B39" s="232">
        <v>288</v>
      </c>
      <c r="C39" s="229">
        <v>244</v>
      </c>
      <c r="D39" s="228">
        <v>0</v>
      </c>
      <c r="E39" s="280">
        <v>0</v>
      </c>
      <c r="F39" s="279">
        <f t="shared" si="0"/>
        <v>532</v>
      </c>
      <c r="G39" s="231">
        <f t="shared" si="1"/>
        <v>0.0006152920902582607</v>
      </c>
      <c r="H39" s="232">
        <v>119</v>
      </c>
      <c r="I39" s="229">
        <v>65</v>
      </c>
      <c r="J39" s="228"/>
      <c r="K39" s="280"/>
      <c r="L39" s="279">
        <f t="shared" si="2"/>
        <v>184</v>
      </c>
      <c r="M39" s="281">
        <f t="shared" si="3"/>
        <v>1.891304347826087</v>
      </c>
      <c r="N39" s="232">
        <v>2908</v>
      </c>
      <c r="O39" s="229">
        <v>2074</v>
      </c>
      <c r="P39" s="228"/>
      <c r="Q39" s="280"/>
      <c r="R39" s="279">
        <f t="shared" si="4"/>
        <v>4982</v>
      </c>
      <c r="S39" s="231">
        <f t="shared" si="5"/>
        <v>0.0005607553426241032</v>
      </c>
      <c r="T39" s="230">
        <v>810</v>
      </c>
      <c r="U39" s="229">
        <v>455</v>
      </c>
      <c r="V39" s="228">
        <v>9</v>
      </c>
      <c r="W39" s="280">
        <v>7</v>
      </c>
      <c r="X39" s="279">
        <f t="shared" si="6"/>
        <v>1281</v>
      </c>
      <c r="Y39" s="227">
        <f t="shared" si="7"/>
        <v>2.8891491022638562</v>
      </c>
    </row>
    <row r="40" spans="1:25" s="219" customFormat="1" ht="19.5" customHeight="1" thickBot="1">
      <c r="A40" s="249" t="s">
        <v>55</v>
      </c>
      <c r="B40" s="246">
        <v>131</v>
      </c>
      <c r="C40" s="244">
        <v>136</v>
      </c>
      <c r="D40" s="245">
        <v>2</v>
      </c>
      <c r="E40" s="292">
        <v>2</v>
      </c>
      <c r="F40" s="293">
        <f>SUM(B40:E40)</f>
        <v>271</v>
      </c>
      <c r="G40" s="247">
        <f>F40/$F$9</f>
        <v>0.0003134288655262945</v>
      </c>
      <c r="H40" s="246">
        <v>106</v>
      </c>
      <c r="I40" s="244">
        <v>81</v>
      </c>
      <c r="J40" s="245">
        <v>4</v>
      </c>
      <c r="K40" s="292">
        <v>4</v>
      </c>
      <c r="L40" s="293">
        <f>SUM(H40:K40)</f>
        <v>195</v>
      </c>
      <c r="M40" s="294">
        <f>IF(ISERROR(F40/L40-1),"         /0",(F40/L40-1))</f>
        <v>0.3897435897435897</v>
      </c>
      <c r="N40" s="246">
        <v>2029</v>
      </c>
      <c r="O40" s="244">
        <v>1401</v>
      </c>
      <c r="P40" s="245">
        <v>348</v>
      </c>
      <c r="Q40" s="292">
        <v>343</v>
      </c>
      <c r="R40" s="293">
        <f>SUM(N40:Q40)</f>
        <v>4121</v>
      </c>
      <c r="S40" s="247">
        <f>R40/$R$9</f>
        <v>0.0004638443932063286</v>
      </c>
      <c r="T40" s="293">
        <v>1163</v>
      </c>
      <c r="U40" s="244">
        <v>551</v>
      </c>
      <c r="V40" s="245">
        <v>641</v>
      </c>
      <c r="W40" s="292">
        <v>523</v>
      </c>
      <c r="X40" s="293">
        <f>SUM(T40:W40)</f>
        <v>2878</v>
      </c>
      <c r="Y40" s="243">
        <f>IF(ISERROR(R40/X40-1),"         /0",IF(R40/X40&gt;5,"  *  ",(R40/X40-1)))</f>
        <v>0.431897150799166</v>
      </c>
    </row>
    <row r="41" spans="1:25" s="282" customFormat="1" ht="19.5" customHeight="1">
      <c r="A41" s="291" t="s">
        <v>56</v>
      </c>
      <c r="B41" s="288">
        <f>SUM(B42:B44)</f>
        <v>9519</v>
      </c>
      <c r="C41" s="287">
        <f>SUM(C42:C44)</f>
        <v>9671</v>
      </c>
      <c r="D41" s="286">
        <f>SUM(D42:D44)</f>
        <v>308</v>
      </c>
      <c r="E41" s="285">
        <f>SUM(E42:E44)</f>
        <v>94</v>
      </c>
      <c r="F41" s="284">
        <f t="shared" si="0"/>
        <v>19592</v>
      </c>
      <c r="G41" s="289">
        <f t="shared" si="1"/>
        <v>0.022659403444247828</v>
      </c>
      <c r="H41" s="288">
        <f>SUM(H42:H44)</f>
        <v>7876</v>
      </c>
      <c r="I41" s="287">
        <f>SUM(I42:I44)</f>
        <v>8485</v>
      </c>
      <c r="J41" s="286">
        <f>SUM(J42:J44)</f>
        <v>334</v>
      </c>
      <c r="K41" s="285">
        <f>SUM(K42:K44)</f>
        <v>184</v>
      </c>
      <c r="L41" s="284">
        <f t="shared" si="2"/>
        <v>16879</v>
      </c>
      <c r="M41" s="290">
        <f t="shared" si="3"/>
        <v>0.16073227086912723</v>
      </c>
      <c r="N41" s="288">
        <f>SUM(N42:N44)</f>
        <v>91755</v>
      </c>
      <c r="O41" s="287">
        <f>SUM(O42:O44)</f>
        <v>91428</v>
      </c>
      <c r="P41" s="286">
        <f>SUM(P42:P44)</f>
        <v>1189</v>
      </c>
      <c r="Q41" s="285">
        <f>SUM(Q42:Q44)</f>
        <v>1056</v>
      </c>
      <c r="R41" s="284">
        <f t="shared" si="4"/>
        <v>185428</v>
      </c>
      <c r="S41" s="289">
        <f t="shared" si="5"/>
        <v>0.020871084237676075</v>
      </c>
      <c r="T41" s="288">
        <f>SUM(T42:T44)</f>
        <v>76550</v>
      </c>
      <c r="U41" s="287">
        <f>SUM(U42:U44)</f>
        <v>74781</v>
      </c>
      <c r="V41" s="286">
        <f>SUM(V42:V44)</f>
        <v>1290</v>
      </c>
      <c r="W41" s="285">
        <f>SUM(W42:W44)</f>
        <v>1123</v>
      </c>
      <c r="X41" s="284">
        <f t="shared" si="6"/>
        <v>153744</v>
      </c>
      <c r="Y41" s="283">
        <f t="shared" si="7"/>
        <v>0.2060828390050995</v>
      </c>
    </row>
    <row r="42" spans="1:25" ht="19.5" customHeight="1">
      <c r="A42" s="234" t="s">
        <v>357</v>
      </c>
      <c r="B42" s="232">
        <v>6168</v>
      </c>
      <c r="C42" s="229">
        <v>6729</v>
      </c>
      <c r="D42" s="228">
        <v>2</v>
      </c>
      <c r="E42" s="280">
        <v>0</v>
      </c>
      <c r="F42" s="279">
        <f t="shared" si="0"/>
        <v>12899</v>
      </c>
      <c r="G42" s="231">
        <f t="shared" si="1"/>
        <v>0.014918520060603957</v>
      </c>
      <c r="H42" s="232">
        <v>5225</v>
      </c>
      <c r="I42" s="229">
        <v>6434</v>
      </c>
      <c r="J42" s="228">
        <v>1</v>
      </c>
      <c r="K42" s="280">
        <v>1</v>
      </c>
      <c r="L42" s="279">
        <f t="shared" si="2"/>
        <v>11661</v>
      </c>
      <c r="M42" s="281">
        <f t="shared" si="3"/>
        <v>0.10616585198524997</v>
      </c>
      <c r="N42" s="232">
        <v>62126</v>
      </c>
      <c r="O42" s="229">
        <v>60954</v>
      </c>
      <c r="P42" s="228">
        <v>480</v>
      </c>
      <c r="Q42" s="280">
        <v>446</v>
      </c>
      <c r="R42" s="279">
        <f t="shared" si="4"/>
        <v>124006</v>
      </c>
      <c r="S42" s="231">
        <f t="shared" si="5"/>
        <v>0.013957652954123751</v>
      </c>
      <c r="T42" s="230">
        <v>56526</v>
      </c>
      <c r="U42" s="229">
        <v>56763</v>
      </c>
      <c r="V42" s="228">
        <v>666</v>
      </c>
      <c r="W42" s="280">
        <v>626</v>
      </c>
      <c r="X42" s="279">
        <f t="shared" si="6"/>
        <v>114581</v>
      </c>
      <c r="Y42" s="227">
        <f t="shared" si="7"/>
        <v>0.08225622049030812</v>
      </c>
    </row>
    <row r="43" spans="1:25" ht="19.5" customHeight="1">
      <c r="A43" s="234" t="s">
        <v>358</v>
      </c>
      <c r="B43" s="232">
        <v>3287</v>
      </c>
      <c r="C43" s="229">
        <v>2713</v>
      </c>
      <c r="D43" s="228">
        <v>306</v>
      </c>
      <c r="E43" s="280">
        <v>94</v>
      </c>
      <c r="F43" s="279">
        <f t="shared" si="0"/>
        <v>6400</v>
      </c>
      <c r="G43" s="231">
        <f t="shared" si="1"/>
        <v>0.007402010108370054</v>
      </c>
      <c r="H43" s="232">
        <v>2602</v>
      </c>
      <c r="I43" s="229">
        <v>2021</v>
      </c>
      <c r="J43" s="228">
        <v>333</v>
      </c>
      <c r="K43" s="280">
        <v>183</v>
      </c>
      <c r="L43" s="279">
        <f t="shared" si="2"/>
        <v>5139</v>
      </c>
      <c r="M43" s="281">
        <f t="shared" si="3"/>
        <v>0.24537847830317183</v>
      </c>
      <c r="N43" s="232">
        <v>28982</v>
      </c>
      <c r="O43" s="229">
        <v>28721</v>
      </c>
      <c r="P43" s="228">
        <v>706</v>
      </c>
      <c r="Q43" s="280">
        <v>602</v>
      </c>
      <c r="R43" s="279">
        <f t="shared" si="4"/>
        <v>59011</v>
      </c>
      <c r="S43" s="231">
        <f t="shared" si="5"/>
        <v>0.006642058113928332</v>
      </c>
      <c r="T43" s="230">
        <v>19194</v>
      </c>
      <c r="U43" s="229">
        <v>17508</v>
      </c>
      <c r="V43" s="228">
        <v>618</v>
      </c>
      <c r="W43" s="280">
        <v>476</v>
      </c>
      <c r="X43" s="279">
        <f t="shared" si="6"/>
        <v>37796</v>
      </c>
      <c r="Y43" s="227">
        <f t="shared" si="7"/>
        <v>0.5613027833633188</v>
      </c>
    </row>
    <row r="44" spans="1:25" ht="19.5" customHeight="1" thickBot="1">
      <c r="A44" s="234" t="s">
        <v>55</v>
      </c>
      <c r="B44" s="232">
        <v>64</v>
      </c>
      <c r="C44" s="229">
        <v>229</v>
      </c>
      <c r="D44" s="228">
        <v>0</v>
      </c>
      <c r="E44" s="280">
        <v>0</v>
      </c>
      <c r="F44" s="279">
        <f t="shared" si="0"/>
        <v>293</v>
      </c>
      <c r="G44" s="231">
        <f t="shared" si="1"/>
        <v>0.00033887327527381655</v>
      </c>
      <c r="H44" s="232">
        <v>49</v>
      </c>
      <c r="I44" s="229">
        <v>30</v>
      </c>
      <c r="J44" s="228"/>
      <c r="K44" s="280"/>
      <c r="L44" s="279">
        <f t="shared" si="2"/>
        <v>79</v>
      </c>
      <c r="M44" s="281">
        <f t="shared" si="3"/>
        <v>2.7088607594936707</v>
      </c>
      <c r="N44" s="232">
        <v>647</v>
      </c>
      <c r="O44" s="229">
        <v>1753</v>
      </c>
      <c r="P44" s="228">
        <v>3</v>
      </c>
      <c r="Q44" s="280">
        <v>8</v>
      </c>
      <c r="R44" s="279">
        <f t="shared" si="4"/>
        <v>2411</v>
      </c>
      <c r="S44" s="231">
        <f t="shared" si="5"/>
        <v>0.0002713731696239889</v>
      </c>
      <c r="T44" s="230">
        <v>830</v>
      </c>
      <c r="U44" s="229">
        <v>510</v>
      </c>
      <c r="V44" s="228">
        <v>6</v>
      </c>
      <c r="W44" s="280">
        <v>21</v>
      </c>
      <c r="X44" s="279">
        <f t="shared" si="6"/>
        <v>1367</v>
      </c>
      <c r="Y44" s="227">
        <f t="shared" si="7"/>
        <v>0.7637161667885881</v>
      </c>
    </row>
    <row r="45" spans="1:25" s="219" customFormat="1" ht="19.5" customHeight="1" thickBot="1">
      <c r="A45" s="278" t="s">
        <v>55</v>
      </c>
      <c r="B45" s="275">
        <v>1227</v>
      </c>
      <c r="C45" s="274">
        <v>586</v>
      </c>
      <c r="D45" s="273">
        <v>0</v>
      </c>
      <c r="E45" s="272">
        <v>0</v>
      </c>
      <c r="F45" s="271">
        <f t="shared" si="0"/>
        <v>1813</v>
      </c>
      <c r="G45" s="276">
        <f t="shared" si="1"/>
        <v>0.0020968506760117044</v>
      </c>
      <c r="H45" s="275">
        <v>1003</v>
      </c>
      <c r="I45" s="274">
        <v>349</v>
      </c>
      <c r="J45" s="273">
        <v>135</v>
      </c>
      <c r="K45" s="272">
        <v>455</v>
      </c>
      <c r="L45" s="271">
        <f t="shared" si="2"/>
        <v>1942</v>
      </c>
      <c r="M45" s="277">
        <f t="shared" si="3"/>
        <v>-0.06642636457260553</v>
      </c>
      <c r="N45" s="275">
        <v>15545</v>
      </c>
      <c r="O45" s="274">
        <v>3702</v>
      </c>
      <c r="P45" s="273">
        <v>22</v>
      </c>
      <c r="Q45" s="272">
        <v>15</v>
      </c>
      <c r="R45" s="271">
        <f t="shared" si="4"/>
        <v>19284</v>
      </c>
      <c r="S45" s="276">
        <f t="shared" si="5"/>
        <v>0.002170535131907508</v>
      </c>
      <c r="T45" s="275">
        <v>12398</v>
      </c>
      <c r="U45" s="274">
        <v>2151</v>
      </c>
      <c r="V45" s="273">
        <v>5209</v>
      </c>
      <c r="W45" s="272">
        <v>4767</v>
      </c>
      <c r="X45" s="271">
        <f t="shared" si="6"/>
        <v>24525</v>
      </c>
      <c r="Y45" s="270">
        <f t="shared" si="7"/>
        <v>-0.21370030581039756</v>
      </c>
    </row>
    <row r="46" ht="15" thickTop="1">
      <c r="A46" s="94" t="s">
        <v>42</v>
      </c>
    </row>
    <row r="47" ht="15">
      <c r="A47" s="94" t="s">
        <v>54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46:Y65536 M46:M65536 Y3 M3">
    <cfRule type="cellIs" priority="3" dxfId="93" operator="lessThan" stopIfTrue="1">
      <formula>0</formula>
    </cfRule>
  </conditionalFormatting>
  <conditionalFormatting sqref="M9:M45 Y9:Y45">
    <cfRule type="cellIs" priority="4" dxfId="94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4"/>
  <sheetViews>
    <sheetView showGridLines="0" zoomScale="80" zoomScaleNormal="80" zoomScalePageLayoutView="0" workbookViewId="0" topLeftCell="A1">
      <selection activeCell="T62" sqref="T62:W62"/>
    </sheetView>
  </sheetViews>
  <sheetFormatPr defaultColWidth="8.00390625" defaultRowHeight="15"/>
  <cols>
    <col min="1" max="1" width="25.8515625" style="127" customWidth="1"/>
    <col min="2" max="2" width="10.57421875" style="127" bestFit="1" customWidth="1"/>
    <col min="3" max="3" width="10.7109375" style="127" bestFit="1" customWidth="1"/>
    <col min="4" max="4" width="8.57421875" style="127" bestFit="1" customWidth="1"/>
    <col min="5" max="5" width="10.7109375" style="127" bestFit="1" customWidth="1"/>
    <col min="6" max="6" width="10.57421875" style="127" bestFit="1" customWidth="1"/>
    <col min="7" max="7" width="9.7109375" style="127" customWidth="1"/>
    <col min="8" max="8" width="10.57421875" style="127" bestFit="1" customWidth="1"/>
    <col min="9" max="9" width="10.7109375" style="127" bestFit="1" customWidth="1"/>
    <col min="10" max="10" width="8.57421875" style="127" customWidth="1"/>
    <col min="11" max="11" width="10.7109375" style="127" bestFit="1" customWidth="1"/>
    <col min="12" max="12" width="10.57421875" style="127" bestFit="1" customWidth="1"/>
    <col min="13" max="13" width="10.8515625" style="127" bestFit="1" customWidth="1"/>
    <col min="14" max="14" width="11.57421875" style="127" customWidth="1"/>
    <col min="15" max="15" width="11.28125" style="127" customWidth="1"/>
    <col min="16" max="16" width="9.00390625" style="127" customWidth="1"/>
    <col min="17" max="17" width="10.8515625" style="127" customWidth="1"/>
    <col min="18" max="18" width="12.7109375" style="127" bestFit="1" customWidth="1"/>
    <col min="19" max="19" width="9.8515625" style="127" bestFit="1" customWidth="1"/>
    <col min="20" max="21" width="11.140625" style="127" bestFit="1" customWidth="1"/>
    <col min="22" max="23" width="10.28125" style="127" customWidth="1"/>
    <col min="24" max="24" width="12.7109375" style="127" bestFit="1" customWidth="1"/>
    <col min="25" max="25" width="9.8515625" style="127" bestFit="1" customWidth="1"/>
    <col min="26" max="16384" width="8.00390625" style="127" customWidth="1"/>
  </cols>
  <sheetData>
    <row r="1" spans="24:25" ht="18.75" thickBot="1">
      <c r="X1" s="576" t="s">
        <v>28</v>
      </c>
      <c r="Y1" s="577"/>
    </row>
    <row r="2" ht="5.25" customHeight="1" thickBot="1"/>
    <row r="3" spans="1:25" ht="24" customHeight="1" thickTop="1">
      <c r="A3" s="642" t="s">
        <v>68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21" customHeight="1" thickBot="1">
      <c r="A4" s="651" t="s">
        <v>44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25" s="269" customFormat="1" ht="15.75" customHeight="1" thickBot="1" thickTop="1">
      <c r="A5" s="656" t="s">
        <v>67</v>
      </c>
      <c r="B5" s="635" t="s">
        <v>36</v>
      </c>
      <c r="C5" s="636"/>
      <c r="D5" s="636"/>
      <c r="E5" s="636"/>
      <c r="F5" s="636"/>
      <c r="G5" s="636"/>
      <c r="H5" s="636"/>
      <c r="I5" s="636"/>
      <c r="J5" s="637"/>
      <c r="K5" s="637"/>
      <c r="L5" s="637"/>
      <c r="M5" s="638"/>
      <c r="N5" s="635" t="s">
        <v>35</v>
      </c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9"/>
    </row>
    <row r="6" spans="1:25" s="167" customFormat="1" ht="26.25" customHeight="1">
      <c r="A6" s="657"/>
      <c r="B6" s="654" t="s">
        <v>154</v>
      </c>
      <c r="C6" s="655"/>
      <c r="D6" s="655"/>
      <c r="E6" s="655"/>
      <c r="F6" s="655"/>
      <c r="G6" s="632" t="s">
        <v>34</v>
      </c>
      <c r="H6" s="654" t="s">
        <v>155</v>
      </c>
      <c r="I6" s="655"/>
      <c r="J6" s="655"/>
      <c r="K6" s="655"/>
      <c r="L6" s="655"/>
      <c r="M6" s="629" t="s">
        <v>33</v>
      </c>
      <c r="N6" s="654" t="s">
        <v>156</v>
      </c>
      <c r="O6" s="655"/>
      <c r="P6" s="655"/>
      <c r="Q6" s="655"/>
      <c r="R6" s="655"/>
      <c r="S6" s="632" t="s">
        <v>34</v>
      </c>
      <c r="T6" s="654" t="s">
        <v>157</v>
      </c>
      <c r="U6" s="655"/>
      <c r="V6" s="655"/>
      <c r="W6" s="655"/>
      <c r="X6" s="655"/>
      <c r="Y6" s="645" t="s">
        <v>33</v>
      </c>
    </row>
    <row r="7" spans="1:25" s="167" customFormat="1" ht="26.25" customHeight="1">
      <c r="A7" s="658"/>
      <c r="B7" s="650" t="s">
        <v>22</v>
      </c>
      <c r="C7" s="649"/>
      <c r="D7" s="648" t="s">
        <v>21</v>
      </c>
      <c r="E7" s="649"/>
      <c r="F7" s="640" t="s">
        <v>17</v>
      </c>
      <c r="G7" s="633"/>
      <c r="H7" s="650" t="s">
        <v>22</v>
      </c>
      <c r="I7" s="649"/>
      <c r="J7" s="648" t="s">
        <v>21</v>
      </c>
      <c r="K7" s="649"/>
      <c r="L7" s="640" t="s">
        <v>17</v>
      </c>
      <c r="M7" s="630"/>
      <c r="N7" s="650" t="s">
        <v>22</v>
      </c>
      <c r="O7" s="649"/>
      <c r="P7" s="648" t="s">
        <v>21</v>
      </c>
      <c r="Q7" s="649"/>
      <c r="R7" s="640" t="s">
        <v>17</v>
      </c>
      <c r="S7" s="633"/>
      <c r="T7" s="650" t="s">
        <v>22</v>
      </c>
      <c r="U7" s="649"/>
      <c r="V7" s="648" t="s">
        <v>21</v>
      </c>
      <c r="W7" s="649"/>
      <c r="X7" s="640" t="s">
        <v>17</v>
      </c>
      <c r="Y7" s="646"/>
    </row>
    <row r="8" spans="1:25" s="265" customFormat="1" ht="15" thickBot="1">
      <c r="A8" s="659"/>
      <c r="B8" s="268" t="s">
        <v>19</v>
      </c>
      <c r="C8" s="266" t="s">
        <v>18</v>
      </c>
      <c r="D8" s="267" t="s">
        <v>19</v>
      </c>
      <c r="E8" s="266" t="s">
        <v>18</v>
      </c>
      <c r="F8" s="641"/>
      <c r="G8" s="634"/>
      <c r="H8" s="268" t="s">
        <v>19</v>
      </c>
      <c r="I8" s="266" t="s">
        <v>18</v>
      </c>
      <c r="J8" s="267" t="s">
        <v>19</v>
      </c>
      <c r="K8" s="266" t="s">
        <v>18</v>
      </c>
      <c r="L8" s="641"/>
      <c r="M8" s="631"/>
      <c r="N8" s="268" t="s">
        <v>19</v>
      </c>
      <c r="O8" s="266" t="s">
        <v>18</v>
      </c>
      <c r="P8" s="267" t="s">
        <v>19</v>
      </c>
      <c r="Q8" s="266" t="s">
        <v>18</v>
      </c>
      <c r="R8" s="641"/>
      <c r="S8" s="634"/>
      <c r="T8" s="268" t="s">
        <v>19</v>
      </c>
      <c r="U8" s="266" t="s">
        <v>18</v>
      </c>
      <c r="V8" s="267" t="s">
        <v>19</v>
      </c>
      <c r="W8" s="266" t="s">
        <v>18</v>
      </c>
      <c r="X8" s="641"/>
      <c r="Y8" s="647"/>
    </row>
    <row r="9" spans="1:25" s="156" customFormat="1" ht="18" customHeight="1" thickBot="1" thickTop="1">
      <c r="A9" s="308" t="s">
        <v>24</v>
      </c>
      <c r="B9" s="427">
        <f>B10+B24+B36+B43+B52+B62</f>
        <v>407324</v>
      </c>
      <c r="C9" s="428">
        <f>C10+C24+C36+C43+C52+C62</f>
        <v>447224</v>
      </c>
      <c r="D9" s="429">
        <f>D10+D24+D36+D43+D52+D62</f>
        <v>5576</v>
      </c>
      <c r="E9" s="428">
        <f>E10+E24+E36+E43+E52+E62</f>
        <v>4506</v>
      </c>
      <c r="F9" s="429">
        <f aca="true" t="shared" si="0" ref="F9:F38">SUM(B9:E9)</f>
        <v>864630</v>
      </c>
      <c r="G9" s="430">
        <f aca="true" t="shared" si="1" ref="G9:G38">F9/$F$9</f>
        <v>1</v>
      </c>
      <c r="H9" s="427">
        <f>H10+H24+H36+H43+H52+H62</f>
        <v>350928</v>
      </c>
      <c r="I9" s="428">
        <f>I10+I24+I36+I43+I52+I62</f>
        <v>395892</v>
      </c>
      <c r="J9" s="429">
        <f>J10+J24+J36+J43+J52+J62</f>
        <v>4247</v>
      </c>
      <c r="K9" s="428">
        <f>K10+K24+K36+K43+K52+K62</f>
        <v>3759</v>
      </c>
      <c r="L9" s="429">
        <f aca="true" t="shared" si="2" ref="L9:L38">SUM(H9:K9)</f>
        <v>754826</v>
      </c>
      <c r="M9" s="431">
        <f aca="true" t="shared" si="3" ref="M9:M38">IF(ISERROR(F9/L9-1),"         /0",(F9/L9-1))</f>
        <v>0.1454692869614984</v>
      </c>
      <c r="N9" s="427">
        <f>N10+N24+N36+N43+N52+N62</f>
        <v>4416736</v>
      </c>
      <c r="O9" s="428">
        <f>O10+O24+O36+O43+O52+O62</f>
        <v>4367315</v>
      </c>
      <c r="P9" s="429">
        <f>P10+P24+P36+P43+P52+P62</f>
        <v>50526</v>
      </c>
      <c r="Q9" s="428">
        <f>Q10+Q24+Q36+Q43+Q52+Q62</f>
        <v>49868</v>
      </c>
      <c r="R9" s="429">
        <f aca="true" t="shared" si="4" ref="R9:R38">SUM(N9:Q9)</f>
        <v>8884445</v>
      </c>
      <c r="S9" s="430">
        <f aca="true" t="shared" si="5" ref="S9:S38">R9/$R$9</f>
        <v>1</v>
      </c>
      <c r="T9" s="427">
        <f>T10+T24+T36+T43+T52+T62</f>
        <v>3881699</v>
      </c>
      <c r="U9" s="428">
        <f>U10+U24+U36+U43+U52+U62</f>
        <v>3835798</v>
      </c>
      <c r="V9" s="429">
        <f>V10+V24+V36+V43+V52+V62</f>
        <v>32531</v>
      </c>
      <c r="W9" s="428">
        <f>W10+W24+W36+W43+W52+W62</f>
        <v>29945</v>
      </c>
      <c r="X9" s="429">
        <f aca="true" t="shared" si="6" ref="X9:X38">SUM(T9:W9)</f>
        <v>7779973</v>
      </c>
      <c r="Y9" s="431">
        <f>IF(ISERROR(R9/X9-1),"         /0",(R9/X9-1))</f>
        <v>0.14196347468043902</v>
      </c>
    </row>
    <row r="10" spans="1:25" s="282" customFormat="1" ht="19.5" customHeight="1">
      <c r="A10" s="291" t="s">
        <v>60</v>
      </c>
      <c r="B10" s="288">
        <f>SUM(B11:B23)</f>
        <v>141252</v>
      </c>
      <c r="C10" s="287">
        <f>SUM(C11:C23)</f>
        <v>154561</v>
      </c>
      <c r="D10" s="286">
        <f>SUM(D11:D23)</f>
        <v>78</v>
      </c>
      <c r="E10" s="287">
        <f>SUM(E11:E23)</f>
        <v>111</v>
      </c>
      <c r="F10" s="286">
        <f t="shared" si="0"/>
        <v>296002</v>
      </c>
      <c r="G10" s="289">
        <f t="shared" si="1"/>
        <v>0.34234528064027386</v>
      </c>
      <c r="H10" s="288">
        <f>SUM(H11:H23)</f>
        <v>114285</v>
      </c>
      <c r="I10" s="287">
        <f>SUM(I11:I23)</f>
        <v>129818</v>
      </c>
      <c r="J10" s="286">
        <f>SUM(J11:J23)</f>
        <v>40</v>
      </c>
      <c r="K10" s="287">
        <f>SUM(K11:K23)</f>
        <v>24</v>
      </c>
      <c r="L10" s="286">
        <f t="shared" si="2"/>
        <v>244167</v>
      </c>
      <c r="M10" s="290">
        <f t="shared" si="3"/>
        <v>0.21229322553825858</v>
      </c>
      <c r="N10" s="288">
        <f>SUM(N11:N23)</f>
        <v>1410174</v>
      </c>
      <c r="O10" s="287">
        <f>SUM(O11:O23)</f>
        <v>1420478</v>
      </c>
      <c r="P10" s="286">
        <f>SUM(P11:P23)</f>
        <v>975</v>
      </c>
      <c r="Q10" s="287">
        <f>SUM(Q11:Q23)</f>
        <v>1117</v>
      </c>
      <c r="R10" s="286">
        <f t="shared" si="4"/>
        <v>2832744</v>
      </c>
      <c r="S10" s="289">
        <f t="shared" si="5"/>
        <v>0.3188431016231177</v>
      </c>
      <c r="T10" s="288">
        <f>SUM(T11:T23)</f>
        <v>1217081</v>
      </c>
      <c r="U10" s="287">
        <f>SUM(U11:U23)</f>
        <v>1227401</v>
      </c>
      <c r="V10" s="286">
        <f>SUM(V11:V23)</f>
        <v>2557</v>
      </c>
      <c r="W10" s="287">
        <f>SUM(W11:W23)</f>
        <v>2138</v>
      </c>
      <c r="X10" s="286">
        <f t="shared" si="6"/>
        <v>2449177</v>
      </c>
      <c r="Y10" s="283">
        <f aca="true" t="shared" si="7" ref="Y10:Y38">IF(ISERROR(R10/X10-1),"         /0",IF(R10/X10&gt;5,"  *  ",(R10/X10-1)))</f>
        <v>0.15661056754983416</v>
      </c>
    </row>
    <row r="11" spans="1:25" ht="19.5" customHeight="1">
      <c r="A11" s="234" t="s">
        <v>158</v>
      </c>
      <c r="B11" s="232">
        <v>48329</v>
      </c>
      <c r="C11" s="229">
        <v>52038</v>
      </c>
      <c r="D11" s="228">
        <v>69</v>
      </c>
      <c r="E11" s="229">
        <v>101</v>
      </c>
      <c r="F11" s="228">
        <f t="shared" si="0"/>
        <v>100537</v>
      </c>
      <c r="G11" s="231">
        <f t="shared" si="1"/>
        <v>0.11627748285393752</v>
      </c>
      <c r="H11" s="232">
        <v>44480</v>
      </c>
      <c r="I11" s="229">
        <v>48772</v>
      </c>
      <c r="J11" s="228">
        <v>2</v>
      </c>
      <c r="K11" s="229">
        <v>1</v>
      </c>
      <c r="L11" s="228">
        <f t="shared" si="2"/>
        <v>93255</v>
      </c>
      <c r="M11" s="233">
        <f t="shared" si="3"/>
        <v>0.07808696584633523</v>
      </c>
      <c r="N11" s="232">
        <v>528325</v>
      </c>
      <c r="O11" s="229">
        <v>525275</v>
      </c>
      <c r="P11" s="228">
        <v>852</v>
      </c>
      <c r="Q11" s="229">
        <v>1004</v>
      </c>
      <c r="R11" s="228">
        <f t="shared" si="4"/>
        <v>1055456</v>
      </c>
      <c r="S11" s="231">
        <f t="shared" si="5"/>
        <v>0.11879819167094849</v>
      </c>
      <c r="T11" s="232">
        <v>464575</v>
      </c>
      <c r="U11" s="229">
        <v>454991</v>
      </c>
      <c r="V11" s="228">
        <v>2300</v>
      </c>
      <c r="W11" s="229">
        <v>1745</v>
      </c>
      <c r="X11" s="228">
        <f t="shared" si="6"/>
        <v>923611</v>
      </c>
      <c r="Y11" s="227">
        <f t="shared" si="7"/>
        <v>0.14274949085708166</v>
      </c>
    </row>
    <row r="12" spans="1:25" ht="19.5" customHeight="1">
      <c r="A12" s="234" t="s">
        <v>180</v>
      </c>
      <c r="B12" s="232">
        <v>25926</v>
      </c>
      <c r="C12" s="229">
        <v>30075</v>
      </c>
      <c r="D12" s="228">
        <v>0</v>
      </c>
      <c r="E12" s="229">
        <v>0</v>
      </c>
      <c r="F12" s="228">
        <f t="shared" si="0"/>
        <v>56001</v>
      </c>
      <c r="G12" s="231">
        <f t="shared" si="1"/>
        <v>0.06476874501231741</v>
      </c>
      <c r="H12" s="232">
        <v>20604</v>
      </c>
      <c r="I12" s="229">
        <v>24330</v>
      </c>
      <c r="J12" s="228"/>
      <c r="K12" s="229"/>
      <c r="L12" s="228">
        <f t="shared" si="2"/>
        <v>44934</v>
      </c>
      <c r="M12" s="233">
        <f t="shared" si="3"/>
        <v>0.2462945653625317</v>
      </c>
      <c r="N12" s="232">
        <v>233293</v>
      </c>
      <c r="O12" s="229">
        <v>248045</v>
      </c>
      <c r="P12" s="228"/>
      <c r="Q12" s="229"/>
      <c r="R12" s="228">
        <f t="shared" si="4"/>
        <v>481338</v>
      </c>
      <c r="S12" s="231">
        <f t="shared" si="5"/>
        <v>0.0541776104191089</v>
      </c>
      <c r="T12" s="232">
        <v>232196</v>
      </c>
      <c r="U12" s="229">
        <v>244073</v>
      </c>
      <c r="V12" s="228"/>
      <c r="W12" s="229"/>
      <c r="X12" s="228">
        <f t="shared" si="6"/>
        <v>476269</v>
      </c>
      <c r="Y12" s="227">
        <f t="shared" si="7"/>
        <v>0.01064314494539853</v>
      </c>
    </row>
    <row r="13" spans="1:25" ht="19.5" customHeight="1">
      <c r="A13" s="234" t="s">
        <v>182</v>
      </c>
      <c r="B13" s="232">
        <v>19451</v>
      </c>
      <c r="C13" s="229">
        <v>20416</v>
      </c>
      <c r="D13" s="228">
        <v>0</v>
      </c>
      <c r="E13" s="229">
        <v>0</v>
      </c>
      <c r="F13" s="228">
        <f>SUM(B13:E13)</f>
        <v>39867</v>
      </c>
      <c r="G13" s="231">
        <f>F13/$F$9</f>
        <v>0.04610874015474827</v>
      </c>
      <c r="H13" s="232">
        <v>9941</v>
      </c>
      <c r="I13" s="229">
        <v>10394</v>
      </c>
      <c r="J13" s="228"/>
      <c r="K13" s="229"/>
      <c r="L13" s="228">
        <f>SUM(H13:K13)</f>
        <v>20335</v>
      </c>
      <c r="M13" s="233">
        <f>IF(ISERROR(F13/L13-1),"         /0",(F13/L13-1))</f>
        <v>0.9605114334890583</v>
      </c>
      <c r="N13" s="232">
        <v>152877</v>
      </c>
      <c r="O13" s="229">
        <v>150080</v>
      </c>
      <c r="P13" s="228"/>
      <c r="Q13" s="229"/>
      <c r="R13" s="228">
        <f>SUM(N13:Q13)</f>
        <v>302957</v>
      </c>
      <c r="S13" s="231">
        <f>R13/$R$9</f>
        <v>0.03409971022388005</v>
      </c>
      <c r="T13" s="232">
        <v>83162</v>
      </c>
      <c r="U13" s="229">
        <v>82073</v>
      </c>
      <c r="V13" s="228"/>
      <c r="W13" s="229"/>
      <c r="X13" s="228">
        <f>SUM(T13:W13)</f>
        <v>165235</v>
      </c>
      <c r="Y13" s="227">
        <f>IF(ISERROR(R13/X13-1),"         /0",IF(R13/X13&gt;5,"  *  ",(R13/X13-1)))</f>
        <v>0.83349169364844</v>
      </c>
    </row>
    <row r="14" spans="1:25" ht="19.5" customHeight="1">
      <c r="A14" s="234" t="s">
        <v>184</v>
      </c>
      <c r="B14" s="232">
        <v>13448</v>
      </c>
      <c r="C14" s="229">
        <v>13818</v>
      </c>
      <c r="D14" s="228">
        <v>0</v>
      </c>
      <c r="E14" s="229">
        <v>0</v>
      </c>
      <c r="F14" s="228">
        <f t="shared" si="0"/>
        <v>27266</v>
      </c>
      <c r="G14" s="231">
        <f t="shared" si="1"/>
        <v>0.0315348761898153</v>
      </c>
      <c r="H14" s="232">
        <v>12096</v>
      </c>
      <c r="I14" s="229">
        <v>13491</v>
      </c>
      <c r="J14" s="228"/>
      <c r="K14" s="229"/>
      <c r="L14" s="228">
        <f t="shared" si="2"/>
        <v>25587</v>
      </c>
      <c r="M14" s="233">
        <f t="shared" si="3"/>
        <v>0.06561925978035732</v>
      </c>
      <c r="N14" s="232">
        <v>134455</v>
      </c>
      <c r="O14" s="229">
        <v>129144</v>
      </c>
      <c r="P14" s="228"/>
      <c r="Q14" s="229"/>
      <c r="R14" s="228">
        <f t="shared" si="4"/>
        <v>263599</v>
      </c>
      <c r="S14" s="231">
        <f t="shared" si="5"/>
        <v>0.029669720505895416</v>
      </c>
      <c r="T14" s="232">
        <v>132719</v>
      </c>
      <c r="U14" s="229">
        <v>131993</v>
      </c>
      <c r="V14" s="228"/>
      <c r="W14" s="229"/>
      <c r="X14" s="228">
        <f t="shared" si="6"/>
        <v>264712</v>
      </c>
      <c r="Y14" s="227">
        <f t="shared" si="7"/>
        <v>-0.0042045694943939615</v>
      </c>
    </row>
    <row r="15" spans="1:25" ht="19.5" customHeight="1">
      <c r="A15" s="234" t="s">
        <v>187</v>
      </c>
      <c r="B15" s="232">
        <v>9836</v>
      </c>
      <c r="C15" s="229">
        <v>11916</v>
      </c>
      <c r="D15" s="228">
        <v>0</v>
      </c>
      <c r="E15" s="229">
        <v>0</v>
      </c>
      <c r="F15" s="228">
        <f>SUM(B15:E15)</f>
        <v>21752</v>
      </c>
      <c r="G15" s="231">
        <f>F15/$F$9</f>
        <v>0.025157581855822723</v>
      </c>
      <c r="H15" s="232">
        <v>10634</v>
      </c>
      <c r="I15" s="229">
        <v>12894</v>
      </c>
      <c r="J15" s="228"/>
      <c r="K15" s="229"/>
      <c r="L15" s="228">
        <f>SUM(H15:K15)</f>
        <v>23528</v>
      </c>
      <c r="M15" s="233">
        <f>IF(ISERROR(F15/L15-1),"         /0",(F15/L15-1))</f>
        <v>-0.0754845290717443</v>
      </c>
      <c r="N15" s="232">
        <v>118629</v>
      </c>
      <c r="O15" s="229">
        <v>127861</v>
      </c>
      <c r="P15" s="228"/>
      <c r="Q15" s="229"/>
      <c r="R15" s="228">
        <f>SUM(N15:Q15)</f>
        <v>246490</v>
      </c>
      <c r="S15" s="231">
        <f>R15/$R$9</f>
        <v>0.027743995263632113</v>
      </c>
      <c r="T15" s="232">
        <v>96425</v>
      </c>
      <c r="U15" s="229">
        <v>104339</v>
      </c>
      <c r="V15" s="228"/>
      <c r="W15" s="229"/>
      <c r="X15" s="228">
        <f>SUM(T15:W15)</f>
        <v>200764</v>
      </c>
      <c r="Y15" s="227">
        <f>IF(ISERROR(R15/X15-1),"         /0",IF(R15/X15&gt;5,"  *  ",(R15/X15-1)))</f>
        <v>0.227759956964396</v>
      </c>
    </row>
    <row r="16" spans="1:25" ht="19.5" customHeight="1">
      <c r="A16" s="234" t="s">
        <v>191</v>
      </c>
      <c r="B16" s="232">
        <v>7103</v>
      </c>
      <c r="C16" s="229">
        <v>8195</v>
      </c>
      <c r="D16" s="228">
        <v>0</v>
      </c>
      <c r="E16" s="229">
        <v>0</v>
      </c>
      <c r="F16" s="228">
        <f>SUM(B16:E16)</f>
        <v>15298</v>
      </c>
      <c r="G16" s="231">
        <f>F16/$F$9</f>
        <v>0.017693117287163294</v>
      </c>
      <c r="H16" s="232">
        <v>5713</v>
      </c>
      <c r="I16" s="229">
        <v>7086</v>
      </c>
      <c r="J16" s="228"/>
      <c r="K16" s="229"/>
      <c r="L16" s="228">
        <f>SUM(H16:K16)</f>
        <v>12799</v>
      </c>
      <c r="M16" s="233">
        <f>IF(ISERROR(F16/L16-1),"         /0",(F16/L16-1))</f>
        <v>0.19524962887725605</v>
      </c>
      <c r="N16" s="232">
        <v>79424</v>
      </c>
      <c r="O16" s="229">
        <v>84108</v>
      </c>
      <c r="P16" s="228"/>
      <c r="Q16" s="229"/>
      <c r="R16" s="228">
        <f>SUM(N16:Q16)</f>
        <v>163532</v>
      </c>
      <c r="S16" s="231">
        <f>R16/$R$9</f>
        <v>0.018406552125653317</v>
      </c>
      <c r="T16" s="232">
        <v>72800</v>
      </c>
      <c r="U16" s="229">
        <v>77436</v>
      </c>
      <c r="V16" s="228"/>
      <c r="W16" s="229"/>
      <c r="X16" s="228">
        <f>SUM(T16:W16)</f>
        <v>150236</v>
      </c>
      <c r="Y16" s="227">
        <f>IF(ISERROR(R16/X16-1),"         /0",IF(R16/X16&gt;5,"  *  ",(R16/X16-1)))</f>
        <v>0.08850075880614505</v>
      </c>
    </row>
    <row r="17" spans="1:25" ht="19.5" customHeight="1">
      <c r="A17" s="234" t="s">
        <v>159</v>
      </c>
      <c r="B17" s="232">
        <v>6015</v>
      </c>
      <c r="C17" s="229">
        <v>6789</v>
      </c>
      <c r="D17" s="228">
        <v>0</v>
      </c>
      <c r="E17" s="229">
        <v>0</v>
      </c>
      <c r="F17" s="228">
        <f>SUM(B17:E17)</f>
        <v>12804</v>
      </c>
      <c r="G17" s="231">
        <f>F17/$F$9</f>
        <v>0.01480864647305784</v>
      </c>
      <c r="H17" s="232">
        <v>4157</v>
      </c>
      <c r="I17" s="229">
        <v>4398</v>
      </c>
      <c r="J17" s="228"/>
      <c r="K17" s="229"/>
      <c r="L17" s="228">
        <f>SUM(H17:K17)</f>
        <v>8555</v>
      </c>
      <c r="M17" s="233">
        <f>IF(ISERROR(F17/L17-1),"         /0",(F17/L17-1))</f>
        <v>0.4966686148451198</v>
      </c>
      <c r="N17" s="232">
        <v>60986</v>
      </c>
      <c r="O17" s="229">
        <v>59857</v>
      </c>
      <c r="P17" s="228"/>
      <c r="Q17" s="229"/>
      <c r="R17" s="228">
        <f>SUM(N17:Q17)</f>
        <v>120843</v>
      </c>
      <c r="S17" s="231">
        <f>R17/$R$9</f>
        <v>0.013601637468631975</v>
      </c>
      <c r="T17" s="232">
        <v>35386</v>
      </c>
      <c r="U17" s="229">
        <v>36146</v>
      </c>
      <c r="V17" s="228"/>
      <c r="W17" s="229"/>
      <c r="X17" s="228">
        <f>SUM(T17:W17)</f>
        <v>71532</v>
      </c>
      <c r="Y17" s="227">
        <f>IF(ISERROR(R17/X17-1),"         /0",IF(R17/X17&gt;5,"  *  ",(R17/X17-1)))</f>
        <v>0.6893558127830901</v>
      </c>
    </row>
    <row r="18" spans="1:25" ht="19.5" customHeight="1">
      <c r="A18" s="234" t="s">
        <v>185</v>
      </c>
      <c r="B18" s="232">
        <v>5615</v>
      </c>
      <c r="C18" s="229">
        <v>5116</v>
      </c>
      <c r="D18" s="228">
        <v>0</v>
      </c>
      <c r="E18" s="229">
        <v>0</v>
      </c>
      <c r="F18" s="228">
        <f>SUM(B18:E18)</f>
        <v>10731</v>
      </c>
      <c r="G18" s="231">
        <f>F18/$F$9</f>
        <v>0.012411089136393601</v>
      </c>
      <c r="H18" s="232">
        <v>1467</v>
      </c>
      <c r="I18" s="229">
        <v>1487</v>
      </c>
      <c r="J18" s="228"/>
      <c r="K18" s="229"/>
      <c r="L18" s="228">
        <f>SUM(H18:K18)</f>
        <v>2954</v>
      </c>
      <c r="M18" s="233">
        <f>IF(ISERROR(F18/L18-1),"         /0",(F18/L18-1))</f>
        <v>2.632701421800948</v>
      </c>
      <c r="N18" s="232">
        <v>39292</v>
      </c>
      <c r="O18" s="229">
        <v>36190</v>
      </c>
      <c r="P18" s="228"/>
      <c r="Q18" s="229"/>
      <c r="R18" s="228">
        <f>SUM(N18:Q18)</f>
        <v>75482</v>
      </c>
      <c r="S18" s="231">
        <f>R18/$R$9</f>
        <v>0.008495972455229336</v>
      </c>
      <c r="T18" s="232">
        <v>7330</v>
      </c>
      <c r="U18" s="229">
        <v>8462</v>
      </c>
      <c r="V18" s="228">
        <v>92</v>
      </c>
      <c r="W18" s="229">
        <v>265</v>
      </c>
      <c r="X18" s="228">
        <f>SUM(T18:W18)</f>
        <v>16149</v>
      </c>
      <c r="Y18" s="227">
        <f>IF(ISERROR(R18/X18-1),"         /0",IF(R18/X18&gt;5,"  *  ",(R18/X18-1)))</f>
        <v>3.6740974673354385</v>
      </c>
    </row>
    <row r="19" spans="1:25" ht="19.5" customHeight="1">
      <c r="A19" s="234" t="s">
        <v>197</v>
      </c>
      <c r="B19" s="232">
        <v>2735</v>
      </c>
      <c r="C19" s="229">
        <v>3798</v>
      </c>
      <c r="D19" s="228">
        <v>0</v>
      </c>
      <c r="E19" s="229">
        <v>0</v>
      </c>
      <c r="F19" s="228">
        <f t="shared" si="0"/>
        <v>6533</v>
      </c>
      <c r="G19" s="231">
        <f t="shared" si="1"/>
        <v>0.0075558331309346196</v>
      </c>
      <c r="H19" s="232">
        <v>2442</v>
      </c>
      <c r="I19" s="229">
        <v>3972</v>
      </c>
      <c r="J19" s="228"/>
      <c r="K19" s="229"/>
      <c r="L19" s="228">
        <f t="shared" si="2"/>
        <v>6414</v>
      </c>
      <c r="M19" s="233">
        <f t="shared" si="3"/>
        <v>0.018553164951668144</v>
      </c>
      <c r="N19" s="232">
        <v>36219</v>
      </c>
      <c r="O19" s="229">
        <v>34316</v>
      </c>
      <c r="P19" s="228"/>
      <c r="Q19" s="229"/>
      <c r="R19" s="228">
        <f t="shared" si="4"/>
        <v>70535</v>
      </c>
      <c r="S19" s="231">
        <f t="shared" si="5"/>
        <v>0.00793915658209376</v>
      </c>
      <c r="T19" s="232">
        <v>40106</v>
      </c>
      <c r="U19" s="229">
        <v>37448</v>
      </c>
      <c r="V19" s="228"/>
      <c r="W19" s="229"/>
      <c r="X19" s="228">
        <f t="shared" si="6"/>
        <v>77554</v>
      </c>
      <c r="Y19" s="227">
        <f t="shared" si="7"/>
        <v>-0.09050468060963979</v>
      </c>
    </row>
    <row r="20" spans="1:25" ht="19.5" customHeight="1">
      <c r="A20" s="234" t="s">
        <v>188</v>
      </c>
      <c r="B20" s="232">
        <v>1790</v>
      </c>
      <c r="C20" s="229">
        <v>2173</v>
      </c>
      <c r="D20" s="228">
        <v>0</v>
      </c>
      <c r="E20" s="229">
        <v>0</v>
      </c>
      <c r="F20" s="228">
        <f>SUM(B20:E20)</f>
        <v>3963</v>
      </c>
      <c r="G20" s="231">
        <f>F20/$F$9</f>
        <v>0.004583463446792269</v>
      </c>
      <c r="H20" s="232">
        <v>821</v>
      </c>
      <c r="I20" s="229">
        <v>1473</v>
      </c>
      <c r="J20" s="228"/>
      <c r="K20" s="229"/>
      <c r="L20" s="228">
        <f>SUM(H20:K20)</f>
        <v>2294</v>
      </c>
      <c r="M20" s="233">
        <f>IF(ISERROR(F20/L20-1),"         /0",(F20/L20-1))</f>
        <v>0.7275501307759373</v>
      </c>
      <c r="N20" s="232">
        <v>19063</v>
      </c>
      <c r="O20" s="229">
        <v>21362</v>
      </c>
      <c r="P20" s="228"/>
      <c r="Q20" s="229"/>
      <c r="R20" s="228">
        <f>SUM(N20:Q20)</f>
        <v>40425</v>
      </c>
      <c r="S20" s="231">
        <f>R20/$R$9</f>
        <v>0.004550087259249171</v>
      </c>
      <c r="T20" s="232">
        <v>8939</v>
      </c>
      <c r="U20" s="229">
        <v>9888</v>
      </c>
      <c r="V20" s="228"/>
      <c r="W20" s="229"/>
      <c r="X20" s="228">
        <f>SUM(T20:W20)</f>
        <v>18827</v>
      </c>
      <c r="Y20" s="227">
        <f>IF(ISERROR(R20/X20-1),"         /0",IF(R20/X20&gt;5,"  *  ",(R20/X20-1)))</f>
        <v>1.147182238274818</v>
      </c>
    </row>
    <row r="21" spans="1:25" ht="19.5" customHeight="1">
      <c r="A21" s="234" t="s">
        <v>194</v>
      </c>
      <c r="B21" s="232">
        <v>589</v>
      </c>
      <c r="C21" s="229">
        <v>0</v>
      </c>
      <c r="D21" s="228">
        <v>0</v>
      </c>
      <c r="E21" s="229">
        <v>0</v>
      </c>
      <c r="F21" s="228">
        <f t="shared" si="0"/>
        <v>589</v>
      </c>
      <c r="G21" s="231">
        <f t="shared" si="1"/>
        <v>0.0006812162427859316</v>
      </c>
      <c r="H21" s="232">
        <v>341</v>
      </c>
      <c r="I21" s="229"/>
      <c r="J21" s="228"/>
      <c r="K21" s="229"/>
      <c r="L21" s="228">
        <f t="shared" si="2"/>
        <v>341</v>
      </c>
      <c r="M21" s="233">
        <f t="shared" si="3"/>
        <v>0.7272727272727273</v>
      </c>
      <c r="N21" s="232">
        <v>3210</v>
      </c>
      <c r="O21" s="229"/>
      <c r="P21" s="228"/>
      <c r="Q21" s="229"/>
      <c r="R21" s="228">
        <f t="shared" si="4"/>
        <v>3210</v>
      </c>
      <c r="S21" s="231">
        <f t="shared" si="5"/>
        <v>0.00036130563023351487</v>
      </c>
      <c r="T21" s="232">
        <v>3540</v>
      </c>
      <c r="U21" s="229"/>
      <c r="V21" s="228"/>
      <c r="W21" s="229"/>
      <c r="X21" s="228">
        <f t="shared" si="6"/>
        <v>3540</v>
      </c>
      <c r="Y21" s="227">
        <f t="shared" si="7"/>
        <v>-0.09322033898305082</v>
      </c>
    </row>
    <row r="22" spans="1:25" ht="19.5" customHeight="1">
      <c r="A22" s="234" t="s">
        <v>190</v>
      </c>
      <c r="B22" s="232">
        <v>382</v>
      </c>
      <c r="C22" s="229">
        <v>203</v>
      </c>
      <c r="D22" s="228">
        <v>0</v>
      </c>
      <c r="E22" s="229">
        <v>0</v>
      </c>
      <c r="F22" s="228">
        <f t="shared" si="0"/>
        <v>585</v>
      </c>
      <c r="G22" s="231">
        <f t="shared" si="1"/>
        <v>0.0006765899864682003</v>
      </c>
      <c r="H22" s="232">
        <v>1586</v>
      </c>
      <c r="I22" s="229">
        <v>1510</v>
      </c>
      <c r="J22" s="228"/>
      <c r="K22" s="229"/>
      <c r="L22" s="228">
        <f t="shared" si="2"/>
        <v>3096</v>
      </c>
      <c r="M22" s="233">
        <f t="shared" si="3"/>
        <v>-0.811046511627907</v>
      </c>
      <c r="N22" s="232">
        <v>4339</v>
      </c>
      <c r="O22" s="229">
        <v>4173</v>
      </c>
      <c r="P22" s="228"/>
      <c r="Q22" s="229"/>
      <c r="R22" s="228">
        <f t="shared" si="4"/>
        <v>8512</v>
      </c>
      <c r="S22" s="231">
        <f t="shared" si="5"/>
        <v>0.0009580789796098687</v>
      </c>
      <c r="T22" s="232">
        <v>7177</v>
      </c>
      <c r="U22" s="229">
        <v>6588</v>
      </c>
      <c r="V22" s="228"/>
      <c r="W22" s="229">
        <v>2</v>
      </c>
      <c r="X22" s="228">
        <f t="shared" si="6"/>
        <v>13767</v>
      </c>
      <c r="Y22" s="227">
        <f t="shared" si="7"/>
        <v>-0.38170988595917776</v>
      </c>
    </row>
    <row r="23" spans="1:25" ht="19.5" customHeight="1" thickBot="1">
      <c r="A23" s="234" t="s">
        <v>170</v>
      </c>
      <c r="B23" s="232">
        <v>33</v>
      </c>
      <c r="C23" s="229">
        <v>24</v>
      </c>
      <c r="D23" s="228">
        <v>9</v>
      </c>
      <c r="E23" s="229">
        <v>10</v>
      </c>
      <c r="F23" s="228">
        <f t="shared" si="0"/>
        <v>76</v>
      </c>
      <c r="G23" s="231">
        <f t="shared" si="1"/>
        <v>8.78988700368944E-05</v>
      </c>
      <c r="H23" s="232">
        <v>3</v>
      </c>
      <c r="I23" s="229">
        <v>11</v>
      </c>
      <c r="J23" s="228">
        <v>38</v>
      </c>
      <c r="K23" s="229">
        <v>23</v>
      </c>
      <c r="L23" s="228">
        <f t="shared" si="2"/>
        <v>75</v>
      </c>
      <c r="M23" s="233">
        <f t="shared" si="3"/>
        <v>0.01333333333333342</v>
      </c>
      <c r="N23" s="232">
        <v>62</v>
      </c>
      <c r="O23" s="229">
        <v>67</v>
      </c>
      <c r="P23" s="228">
        <v>123</v>
      </c>
      <c r="Q23" s="229">
        <v>113</v>
      </c>
      <c r="R23" s="228">
        <f t="shared" si="4"/>
        <v>365</v>
      </c>
      <c r="S23" s="231">
        <f t="shared" si="5"/>
        <v>4.1083038951785956E-05</v>
      </c>
      <c r="T23" s="232">
        <v>32726</v>
      </c>
      <c r="U23" s="229">
        <v>33964</v>
      </c>
      <c r="V23" s="228">
        <v>165</v>
      </c>
      <c r="W23" s="229">
        <v>126</v>
      </c>
      <c r="X23" s="228">
        <f t="shared" si="6"/>
        <v>66981</v>
      </c>
      <c r="Y23" s="227">
        <f t="shared" si="7"/>
        <v>-0.9945506934802406</v>
      </c>
    </row>
    <row r="24" spans="1:25" s="282" customFormat="1" ht="19.5" customHeight="1">
      <c r="A24" s="291" t="s">
        <v>59</v>
      </c>
      <c r="B24" s="288">
        <f>SUM(B25:B35)</f>
        <v>107823</v>
      </c>
      <c r="C24" s="287">
        <f>SUM(C25:C35)</f>
        <v>114909</v>
      </c>
      <c r="D24" s="286">
        <f>SUM(D25:D35)</f>
        <v>183</v>
      </c>
      <c r="E24" s="287">
        <f>SUM(E25:E35)</f>
        <v>135</v>
      </c>
      <c r="F24" s="286">
        <f t="shared" si="0"/>
        <v>223050</v>
      </c>
      <c r="G24" s="289">
        <f t="shared" si="1"/>
        <v>0.25797161791749074</v>
      </c>
      <c r="H24" s="288">
        <f>SUM(H25:H35)</f>
        <v>95954</v>
      </c>
      <c r="I24" s="287">
        <f>SUM(I25:I35)</f>
        <v>102860</v>
      </c>
      <c r="J24" s="286">
        <f>SUM(J25:J35)</f>
        <v>124</v>
      </c>
      <c r="K24" s="287">
        <f>SUM(K25:K35)</f>
        <v>0</v>
      </c>
      <c r="L24" s="286">
        <f t="shared" si="2"/>
        <v>198938</v>
      </c>
      <c r="M24" s="290">
        <f t="shared" si="3"/>
        <v>0.12120359106857403</v>
      </c>
      <c r="N24" s="288">
        <f>SUM(N25:N35)</f>
        <v>1293537</v>
      </c>
      <c r="O24" s="287">
        <f>SUM(O25:O35)</f>
        <v>1268930</v>
      </c>
      <c r="P24" s="286">
        <f>SUM(P25:P35)</f>
        <v>1345</v>
      </c>
      <c r="Q24" s="287">
        <f>SUM(Q25:Q35)</f>
        <v>934</v>
      </c>
      <c r="R24" s="286">
        <f t="shared" si="4"/>
        <v>2564746</v>
      </c>
      <c r="S24" s="289">
        <f t="shared" si="5"/>
        <v>0.28867824608064996</v>
      </c>
      <c r="T24" s="288">
        <f>SUM(T25:T35)</f>
        <v>1088848</v>
      </c>
      <c r="U24" s="287">
        <f>SUM(U25:U35)</f>
        <v>1070282</v>
      </c>
      <c r="V24" s="286">
        <f>SUM(V25:V35)</f>
        <v>2690</v>
      </c>
      <c r="W24" s="287">
        <f>SUM(W25:W35)</f>
        <v>2372</v>
      </c>
      <c r="X24" s="286">
        <f t="shared" si="6"/>
        <v>2164192</v>
      </c>
      <c r="Y24" s="283">
        <f t="shared" si="7"/>
        <v>0.18508246957756058</v>
      </c>
    </row>
    <row r="25" spans="1:25" ht="19.5" customHeight="1">
      <c r="A25" s="249" t="s">
        <v>158</v>
      </c>
      <c r="B25" s="246">
        <v>30404</v>
      </c>
      <c r="C25" s="244">
        <v>32963</v>
      </c>
      <c r="D25" s="245">
        <v>141</v>
      </c>
      <c r="E25" s="244">
        <v>100</v>
      </c>
      <c r="F25" s="245">
        <f t="shared" si="0"/>
        <v>63608</v>
      </c>
      <c r="G25" s="247">
        <f t="shared" si="1"/>
        <v>0.07356672796456287</v>
      </c>
      <c r="H25" s="246">
        <v>33712</v>
      </c>
      <c r="I25" s="244">
        <v>37798</v>
      </c>
      <c r="J25" s="245">
        <v>124</v>
      </c>
      <c r="K25" s="244"/>
      <c r="L25" s="245">
        <f t="shared" si="2"/>
        <v>71634</v>
      </c>
      <c r="M25" s="248">
        <f t="shared" si="3"/>
        <v>-0.11204176787558984</v>
      </c>
      <c r="N25" s="246">
        <v>389290</v>
      </c>
      <c r="O25" s="244">
        <v>395077</v>
      </c>
      <c r="P25" s="245">
        <v>717</v>
      </c>
      <c r="Q25" s="244">
        <v>362</v>
      </c>
      <c r="R25" s="245">
        <f t="shared" si="4"/>
        <v>785446</v>
      </c>
      <c r="S25" s="247">
        <f t="shared" si="5"/>
        <v>0.08840687291102596</v>
      </c>
      <c r="T25" s="246">
        <v>415025</v>
      </c>
      <c r="U25" s="244">
        <v>412460</v>
      </c>
      <c r="V25" s="245">
        <v>979</v>
      </c>
      <c r="W25" s="244">
        <v>505</v>
      </c>
      <c r="X25" s="245">
        <f t="shared" si="6"/>
        <v>828969</v>
      </c>
      <c r="Y25" s="243">
        <f t="shared" si="7"/>
        <v>-0.052502566440964626</v>
      </c>
    </row>
    <row r="26" spans="1:25" ht="19.5" customHeight="1">
      <c r="A26" s="249" t="s">
        <v>181</v>
      </c>
      <c r="B26" s="246">
        <v>26463</v>
      </c>
      <c r="C26" s="244">
        <v>21442</v>
      </c>
      <c r="D26" s="245">
        <v>0</v>
      </c>
      <c r="E26" s="244">
        <v>0</v>
      </c>
      <c r="F26" s="245">
        <f t="shared" si="0"/>
        <v>47905</v>
      </c>
      <c r="G26" s="247">
        <f t="shared" si="1"/>
        <v>0.05540520222522929</v>
      </c>
      <c r="H26" s="246">
        <v>21536</v>
      </c>
      <c r="I26" s="244">
        <v>17842</v>
      </c>
      <c r="J26" s="245"/>
      <c r="K26" s="244"/>
      <c r="L26" s="245">
        <f t="shared" si="2"/>
        <v>39378</v>
      </c>
      <c r="M26" s="248">
        <f t="shared" si="3"/>
        <v>0.21654223170298126</v>
      </c>
      <c r="N26" s="246">
        <v>299722</v>
      </c>
      <c r="O26" s="244">
        <v>282060</v>
      </c>
      <c r="P26" s="245"/>
      <c r="Q26" s="244"/>
      <c r="R26" s="245">
        <f t="shared" si="4"/>
        <v>581782</v>
      </c>
      <c r="S26" s="247">
        <f t="shared" si="5"/>
        <v>0.065483212513556</v>
      </c>
      <c r="T26" s="246">
        <v>225578</v>
      </c>
      <c r="U26" s="244">
        <v>215701</v>
      </c>
      <c r="V26" s="245"/>
      <c r="W26" s="244"/>
      <c r="X26" s="245">
        <f t="shared" si="6"/>
        <v>441279</v>
      </c>
      <c r="Y26" s="243">
        <f t="shared" si="7"/>
        <v>0.3183994706296924</v>
      </c>
    </row>
    <row r="27" spans="1:25" ht="19.5" customHeight="1">
      <c r="A27" s="249" t="s">
        <v>183</v>
      </c>
      <c r="B27" s="246">
        <v>15641</v>
      </c>
      <c r="C27" s="244">
        <v>16234</v>
      </c>
      <c r="D27" s="245">
        <v>0</v>
      </c>
      <c r="E27" s="244">
        <v>0</v>
      </c>
      <c r="F27" s="245">
        <f t="shared" si="0"/>
        <v>31875</v>
      </c>
      <c r="G27" s="247">
        <f t="shared" si="1"/>
        <v>0.036865480031921166</v>
      </c>
      <c r="H27" s="246">
        <v>10759</v>
      </c>
      <c r="I27" s="244">
        <v>10937</v>
      </c>
      <c r="J27" s="245"/>
      <c r="K27" s="244"/>
      <c r="L27" s="245">
        <f t="shared" si="2"/>
        <v>21696</v>
      </c>
      <c r="M27" s="248">
        <f t="shared" si="3"/>
        <v>0.46916482300884965</v>
      </c>
      <c r="N27" s="246">
        <v>160128</v>
      </c>
      <c r="O27" s="244">
        <v>152764</v>
      </c>
      <c r="P27" s="245">
        <v>139</v>
      </c>
      <c r="Q27" s="244">
        <v>84</v>
      </c>
      <c r="R27" s="245">
        <f t="shared" si="4"/>
        <v>313115</v>
      </c>
      <c r="S27" s="247">
        <f t="shared" si="5"/>
        <v>0.03524305682572181</v>
      </c>
      <c r="T27" s="246">
        <v>98548</v>
      </c>
      <c r="U27" s="244">
        <v>98196</v>
      </c>
      <c r="V27" s="245">
        <v>708</v>
      </c>
      <c r="W27" s="244">
        <v>653</v>
      </c>
      <c r="X27" s="245">
        <f t="shared" si="6"/>
        <v>198105</v>
      </c>
      <c r="Y27" s="243">
        <f t="shared" si="7"/>
        <v>0.5805507180535574</v>
      </c>
    </row>
    <row r="28" spans="1:25" ht="19.5" customHeight="1">
      <c r="A28" s="249" t="s">
        <v>159</v>
      </c>
      <c r="B28" s="246">
        <v>9875</v>
      </c>
      <c r="C28" s="244">
        <v>13015</v>
      </c>
      <c r="D28" s="245">
        <v>0</v>
      </c>
      <c r="E28" s="244">
        <v>0</v>
      </c>
      <c r="F28" s="245">
        <f>SUM(B28:E28)</f>
        <v>22890</v>
      </c>
      <c r="G28" s="247">
        <f>F28/$F$9</f>
        <v>0.026473751778217272</v>
      </c>
      <c r="H28" s="246">
        <v>1648</v>
      </c>
      <c r="I28" s="244">
        <v>3836</v>
      </c>
      <c r="J28" s="245"/>
      <c r="K28" s="244"/>
      <c r="L28" s="245">
        <f>SUM(H28:K28)</f>
        <v>5484</v>
      </c>
      <c r="M28" s="248">
        <f>IF(ISERROR(F28/L28-1),"         /0",(F28/L28-1))</f>
        <v>3.1739606126914657</v>
      </c>
      <c r="N28" s="246">
        <v>63934</v>
      </c>
      <c r="O28" s="244">
        <v>68160</v>
      </c>
      <c r="P28" s="245">
        <v>89</v>
      </c>
      <c r="Q28" s="244">
        <v>85</v>
      </c>
      <c r="R28" s="245">
        <f>SUM(N28:Q28)</f>
        <v>132268</v>
      </c>
      <c r="S28" s="247">
        <f>R28/$R$9</f>
        <v>0.014887592865958425</v>
      </c>
      <c r="T28" s="246">
        <v>9281</v>
      </c>
      <c r="U28" s="244">
        <v>11966</v>
      </c>
      <c r="V28" s="245"/>
      <c r="W28" s="244"/>
      <c r="X28" s="245">
        <f>SUM(T28:W28)</f>
        <v>21247</v>
      </c>
      <c r="Y28" s="243" t="str">
        <f>IF(ISERROR(R28/X28-1),"         /0",IF(R28/X28&gt;5,"  *  ",(R28/X28-1)))</f>
        <v>  *  </v>
      </c>
    </row>
    <row r="29" spans="1:25" ht="19.5" customHeight="1">
      <c r="A29" s="249" t="s">
        <v>186</v>
      </c>
      <c r="B29" s="246">
        <v>10355</v>
      </c>
      <c r="C29" s="244">
        <v>12250</v>
      </c>
      <c r="D29" s="245">
        <v>0</v>
      </c>
      <c r="E29" s="244">
        <v>0</v>
      </c>
      <c r="F29" s="245">
        <f t="shared" si="0"/>
        <v>22605</v>
      </c>
      <c r="G29" s="247">
        <f t="shared" si="1"/>
        <v>0.026144131015578918</v>
      </c>
      <c r="H29" s="246">
        <v>9414</v>
      </c>
      <c r="I29" s="244">
        <v>8870</v>
      </c>
      <c r="J29" s="245"/>
      <c r="K29" s="244"/>
      <c r="L29" s="245">
        <f t="shared" si="2"/>
        <v>18284</v>
      </c>
      <c r="M29" s="248">
        <f t="shared" si="3"/>
        <v>0.23632684314154462</v>
      </c>
      <c r="N29" s="246">
        <v>130016</v>
      </c>
      <c r="O29" s="244">
        <v>122903</v>
      </c>
      <c r="P29" s="245"/>
      <c r="Q29" s="244"/>
      <c r="R29" s="245">
        <f t="shared" si="4"/>
        <v>252919</v>
      </c>
      <c r="S29" s="247">
        <f t="shared" si="5"/>
        <v>0.02846761953053905</v>
      </c>
      <c r="T29" s="246">
        <v>110081</v>
      </c>
      <c r="U29" s="244">
        <v>98491</v>
      </c>
      <c r="V29" s="245"/>
      <c r="W29" s="244"/>
      <c r="X29" s="245">
        <f t="shared" si="6"/>
        <v>208572</v>
      </c>
      <c r="Y29" s="243">
        <f t="shared" si="7"/>
        <v>0.2126220202136433</v>
      </c>
    </row>
    <row r="30" spans="1:25" ht="19.5" customHeight="1">
      <c r="A30" s="249" t="s">
        <v>161</v>
      </c>
      <c r="B30" s="246">
        <v>5516</v>
      </c>
      <c r="C30" s="244">
        <v>5970</v>
      </c>
      <c r="D30" s="245">
        <v>0</v>
      </c>
      <c r="E30" s="244">
        <v>0</v>
      </c>
      <c r="F30" s="245">
        <f>SUM(B30:E30)</f>
        <v>11486</v>
      </c>
      <c r="G30" s="247">
        <f>F30/$F$9</f>
        <v>0.013284295016365381</v>
      </c>
      <c r="H30" s="246">
        <v>5360</v>
      </c>
      <c r="I30" s="244">
        <v>5485</v>
      </c>
      <c r="J30" s="245"/>
      <c r="K30" s="244"/>
      <c r="L30" s="245">
        <f>SUM(H30:K30)</f>
        <v>10845</v>
      </c>
      <c r="M30" s="248">
        <f>IF(ISERROR(F30/L30-1),"         /0",(F30/L30-1))</f>
        <v>0.05910557860765331</v>
      </c>
      <c r="N30" s="246">
        <v>57907</v>
      </c>
      <c r="O30" s="244">
        <v>50107</v>
      </c>
      <c r="P30" s="245"/>
      <c r="Q30" s="244"/>
      <c r="R30" s="245">
        <f>SUM(N30:Q30)</f>
        <v>108014</v>
      </c>
      <c r="S30" s="247">
        <f>R30/$R$9</f>
        <v>0.012157653066680024</v>
      </c>
      <c r="T30" s="246">
        <v>55599</v>
      </c>
      <c r="U30" s="244">
        <v>49137</v>
      </c>
      <c r="V30" s="245"/>
      <c r="W30" s="244"/>
      <c r="X30" s="245">
        <f>SUM(T30:W30)</f>
        <v>104736</v>
      </c>
      <c r="Y30" s="243">
        <f>IF(ISERROR(R30/X30-1),"         /0",IF(R30/X30&gt;5,"  *  ",(R30/X30-1)))</f>
        <v>0.03129773907729905</v>
      </c>
    </row>
    <row r="31" spans="1:25" ht="19.5" customHeight="1">
      <c r="A31" s="249" t="s">
        <v>195</v>
      </c>
      <c r="B31" s="246">
        <v>3235</v>
      </c>
      <c r="C31" s="244">
        <v>4453</v>
      </c>
      <c r="D31" s="245">
        <v>0</v>
      </c>
      <c r="E31" s="244">
        <v>0</v>
      </c>
      <c r="F31" s="245">
        <f>SUM(B31:E31)</f>
        <v>7688</v>
      </c>
      <c r="G31" s="247">
        <f>F31/$F$9</f>
        <v>0.008891664642679528</v>
      </c>
      <c r="H31" s="246">
        <v>2957</v>
      </c>
      <c r="I31" s="244">
        <v>4520</v>
      </c>
      <c r="J31" s="245"/>
      <c r="K31" s="244"/>
      <c r="L31" s="245">
        <f>SUM(H31:K31)</f>
        <v>7477</v>
      </c>
      <c r="M31" s="248">
        <f>IF(ISERROR(F31/L31-1),"         /0",(F31/L31-1))</f>
        <v>0.02821987428112882</v>
      </c>
      <c r="N31" s="246">
        <v>45322</v>
      </c>
      <c r="O31" s="244">
        <v>45880</v>
      </c>
      <c r="P31" s="245"/>
      <c r="Q31" s="244"/>
      <c r="R31" s="245">
        <f>SUM(N31:Q31)</f>
        <v>91202</v>
      </c>
      <c r="S31" s="247">
        <f>R31/$R$9</f>
        <v>0.010265357036933652</v>
      </c>
      <c r="T31" s="246">
        <v>33922</v>
      </c>
      <c r="U31" s="244">
        <v>36203</v>
      </c>
      <c r="V31" s="245"/>
      <c r="W31" s="244"/>
      <c r="X31" s="245">
        <f>SUM(T31:W31)</f>
        <v>70125</v>
      </c>
      <c r="Y31" s="243">
        <f>IF(ISERROR(R31/X31-1),"         /0",IF(R31/X31&gt;5,"  *  ",(R31/X31-1)))</f>
        <v>0.3005632798573976</v>
      </c>
    </row>
    <row r="32" spans="1:25" ht="19.5" customHeight="1">
      <c r="A32" s="249" t="s">
        <v>198</v>
      </c>
      <c r="B32" s="246">
        <v>2432</v>
      </c>
      <c r="C32" s="244">
        <v>3618</v>
      </c>
      <c r="D32" s="245">
        <v>0</v>
      </c>
      <c r="E32" s="244">
        <v>0</v>
      </c>
      <c r="F32" s="245">
        <f>SUM(B32:E32)</f>
        <v>6050</v>
      </c>
      <c r="G32" s="247">
        <f>F32/$F$9</f>
        <v>0.006997212680568567</v>
      </c>
      <c r="H32" s="246">
        <v>1349</v>
      </c>
      <c r="I32" s="244">
        <v>1721</v>
      </c>
      <c r="J32" s="245"/>
      <c r="K32" s="244"/>
      <c r="L32" s="245">
        <f>SUM(H32:K32)</f>
        <v>3070</v>
      </c>
      <c r="M32" s="248">
        <f>IF(ISERROR(F32/L32-1),"         /0",(F32/L32-1))</f>
        <v>0.9706840390879479</v>
      </c>
      <c r="N32" s="246">
        <v>22570</v>
      </c>
      <c r="O32" s="244">
        <v>24454</v>
      </c>
      <c r="P32" s="245">
        <v>137</v>
      </c>
      <c r="Q32" s="244">
        <v>126</v>
      </c>
      <c r="R32" s="245">
        <f>SUM(N32:Q32)</f>
        <v>47287</v>
      </c>
      <c r="S32" s="247">
        <f>R32/$R$9</f>
        <v>0.005322448391542747</v>
      </c>
      <c r="T32" s="246">
        <v>14566</v>
      </c>
      <c r="U32" s="244">
        <v>13699</v>
      </c>
      <c r="V32" s="245"/>
      <c r="W32" s="244"/>
      <c r="X32" s="245">
        <f>SUM(T32:W32)</f>
        <v>28265</v>
      </c>
      <c r="Y32" s="243">
        <f>IF(ISERROR(R32/X32-1),"         /0",IF(R32/X32&gt;5,"  *  ",(R32/X32-1)))</f>
        <v>0.6729877940916327</v>
      </c>
    </row>
    <row r="33" spans="1:25" ht="19.5" customHeight="1">
      <c r="A33" s="249" t="s">
        <v>199</v>
      </c>
      <c r="B33" s="246">
        <v>2819</v>
      </c>
      <c r="C33" s="244">
        <v>2950</v>
      </c>
      <c r="D33" s="245">
        <v>0</v>
      </c>
      <c r="E33" s="244">
        <v>0</v>
      </c>
      <c r="F33" s="245">
        <f t="shared" si="0"/>
        <v>5769</v>
      </c>
      <c r="G33" s="247">
        <f t="shared" si="1"/>
        <v>0.006672218174247944</v>
      </c>
      <c r="H33" s="246">
        <v>2316</v>
      </c>
      <c r="I33" s="244">
        <v>2189</v>
      </c>
      <c r="J33" s="245"/>
      <c r="K33" s="244"/>
      <c r="L33" s="245">
        <f t="shared" si="2"/>
        <v>4505</v>
      </c>
      <c r="M33" s="248">
        <f t="shared" si="3"/>
        <v>0.2805771365149834</v>
      </c>
      <c r="N33" s="246">
        <v>34257</v>
      </c>
      <c r="O33" s="244">
        <v>32357</v>
      </c>
      <c r="P33" s="245"/>
      <c r="Q33" s="244"/>
      <c r="R33" s="245">
        <f t="shared" si="4"/>
        <v>66614</v>
      </c>
      <c r="S33" s="247">
        <f t="shared" si="5"/>
        <v>0.007497823443107589</v>
      </c>
      <c r="T33" s="246">
        <v>19679</v>
      </c>
      <c r="U33" s="244">
        <v>17916</v>
      </c>
      <c r="V33" s="245">
        <v>919</v>
      </c>
      <c r="W33" s="244">
        <v>1131</v>
      </c>
      <c r="X33" s="245">
        <f t="shared" si="6"/>
        <v>39645</v>
      </c>
      <c r="Y33" s="243">
        <f t="shared" si="7"/>
        <v>0.6802623281624416</v>
      </c>
    </row>
    <row r="34" spans="1:25" ht="19.5" customHeight="1">
      <c r="A34" s="249" t="s">
        <v>188</v>
      </c>
      <c r="B34" s="246">
        <v>931</v>
      </c>
      <c r="C34" s="244">
        <v>1944</v>
      </c>
      <c r="D34" s="245">
        <v>0</v>
      </c>
      <c r="E34" s="244">
        <v>0</v>
      </c>
      <c r="F34" s="245">
        <f t="shared" si="0"/>
        <v>2875</v>
      </c>
      <c r="G34" s="247">
        <f t="shared" si="1"/>
        <v>0.0033251217283693604</v>
      </c>
      <c r="H34" s="246">
        <v>712</v>
      </c>
      <c r="I34" s="244">
        <v>1670</v>
      </c>
      <c r="J34" s="245"/>
      <c r="K34" s="244"/>
      <c r="L34" s="245">
        <f t="shared" si="2"/>
        <v>2382</v>
      </c>
      <c r="M34" s="248">
        <f t="shared" si="3"/>
        <v>0.20696893366918556</v>
      </c>
      <c r="N34" s="246">
        <v>12568</v>
      </c>
      <c r="O34" s="244">
        <v>24563</v>
      </c>
      <c r="P34" s="245"/>
      <c r="Q34" s="244"/>
      <c r="R34" s="245">
        <f t="shared" si="4"/>
        <v>37131</v>
      </c>
      <c r="S34" s="247">
        <f t="shared" si="5"/>
        <v>0.0041793269022431905</v>
      </c>
      <c r="T34" s="246">
        <v>9831</v>
      </c>
      <c r="U34" s="244">
        <v>18065</v>
      </c>
      <c r="V34" s="245"/>
      <c r="W34" s="244"/>
      <c r="X34" s="245">
        <f t="shared" si="6"/>
        <v>27896</v>
      </c>
      <c r="Y34" s="243">
        <f t="shared" si="7"/>
        <v>0.33105104674505315</v>
      </c>
    </row>
    <row r="35" spans="1:25" ht="19.5" customHeight="1" thickBot="1">
      <c r="A35" s="249" t="s">
        <v>170</v>
      </c>
      <c r="B35" s="246">
        <v>152</v>
      </c>
      <c r="C35" s="244">
        <v>70</v>
      </c>
      <c r="D35" s="245">
        <v>42</v>
      </c>
      <c r="E35" s="244">
        <v>35</v>
      </c>
      <c r="F35" s="245">
        <f t="shared" si="0"/>
        <v>299</v>
      </c>
      <c r="G35" s="247">
        <f t="shared" si="1"/>
        <v>0.00034581265975041346</v>
      </c>
      <c r="H35" s="246">
        <v>6191</v>
      </c>
      <c r="I35" s="244">
        <v>7992</v>
      </c>
      <c r="J35" s="245">
        <v>0</v>
      </c>
      <c r="K35" s="244">
        <v>0</v>
      </c>
      <c r="L35" s="245">
        <f t="shared" si="2"/>
        <v>14183</v>
      </c>
      <c r="M35" s="248">
        <f t="shared" si="3"/>
        <v>-0.9789184234647113</v>
      </c>
      <c r="N35" s="246">
        <v>77823</v>
      </c>
      <c r="O35" s="244">
        <v>70605</v>
      </c>
      <c r="P35" s="245">
        <v>263</v>
      </c>
      <c r="Q35" s="244">
        <v>277</v>
      </c>
      <c r="R35" s="245">
        <f t="shared" si="4"/>
        <v>148968</v>
      </c>
      <c r="S35" s="247">
        <f t="shared" si="5"/>
        <v>0.01676728259334151</v>
      </c>
      <c r="T35" s="246">
        <v>96738</v>
      </c>
      <c r="U35" s="244">
        <v>98448</v>
      </c>
      <c r="V35" s="245">
        <v>84</v>
      </c>
      <c r="W35" s="244">
        <v>83</v>
      </c>
      <c r="X35" s="245">
        <f t="shared" si="6"/>
        <v>195353</v>
      </c>
      <c r="Y35" s="243">
        <f t="shared" si="7"/>
        <v>-0.23744196403433782</v>
      </c>
    </row>
    <row r="36" spans="1:25" s="282" customFormat="1" ht="19.5" customHeight="1">
      <c r="A36" s="291" t="s">
        <v>58</v>
      </c>
      <c r="B36" s="288">
        <f>SUM(B37:B42)</f>
        <v>40422</v>
      </c>
      <c r="C36" s="287">
        <f>SUM(C37:C42)</f>
        <v>46917</v>
      </c>
      <c r="D36" s="286">
        <f>SUM(D37:D42)</f>
        <v>20</v>
      </c>
      <c r="E36" s="287">
        <f>SUM(E37:E42)</f>
        <v>3</v>
      </c>
      <c r="F36" s="286">
        <f t="shared" si="0"/>
        <v>87362</v>
      </c>
      <c r="G36" s="289">
        <f t="shared" si="1"/>
        <v>0.1010397511074101</v>
      </c>
      <c r="H36" s="288">
        <f>SUM(H37:H42)</f>
        <v>40301</v>
      </c>
      <c r="I36" s="287">
        <f>SUM(I37:I42)</f>
        <v>51591</v>
      </c>
      <c r="J36" s="286">
        <f>SUM(J37:J42)</f>
        <v>8</v>
      </c>
      <c r="K36" s="287">
        <f>SUM(K37:K42)</f>
        <v>0</v>
      </c>
      <c r="L36" s="286">
        <f t="shared" si="2"/>
        <v>91900</v>
      </c>
      <c r="M36" s="290">
        <f t="shared" si="3"/>
        <v>-0.049379760609358</v>
      </c>
      <c r="N36" s="288">
        <f>SUM(N37:N42)</f>
        <v>534749</v>
      </c>
      <c r="O36" s="287">
        <f>SUM(O37:O42)</f>
        <v>526345</v>
      </c>
      <c r="P36" s="286">
        <f>SUM(P37:P42)</f>
        <v>219</v>
      </c>
      <c r="Q36" s="287">
        <f>SUM(Q37:Q42)</f>
        <v>71</v>
      </c>
      <c r="R36" s="286">
        <f t="shared" si="4"/>
        <v>1061384</v>
      </c>
      <c r="S36" s="289">
        <f t="shared" si="5"/>
        <v>0.11946542524603394</v>
      </c>
      <c r="T36" s="288">
        <f>SUM(T37:T42)</f>
        <v>513658</v>
      </c>
      <c r="U36" s="287">
        <f>SUM(U37:U42)</f>
        <v>512018</v>
      </c>
      <c r="V36" s="286">
        <f>SUM(V37:V42)</f>
        <v>192</v>
      </c>
      <c r="W36" s="287">
        <f>SUM(W37:W42)</f>
        <v>325</v>
      </c>
      <c r="X36" s="286">
        <f t="shared" si="6"/>
        <v>1026193</v>
      </c>
      <c r="Y36" s="283">
        <f t="shared" si="7"/>
        <v>0.03429276948878046</v>
      </c>
    </row>
    <row r="37" spans="1:25" ht="19.5" customHeight="1">
      <c r="A37" s="249" t="s">
        <v>158</v>
      </c>
      <c r="B37" s="246">
        <v>17280</v>
      </c>
      <c r="C37" s="244">
        <v>21109</v>
      </c>
      <c r="D37" s="245">
        <v>20</v>
      </c>
      <c r="E37" s="244">
        <v>0</v>
      </c>
      <c r="F37" s="245">
        <f t="shared" si="0"/>
        <v>38409</v>
      </c>
      <c r="G37" s="247">
        <f t="shared" si="1"/>
        <v>0.04442246972693522</v>
      </c>
      <c r="H37" s="246">
        <v>15707</v>
      </c>
      <c r="I37" s="244">
        <v>21806</v>
      </c>
      <c r="J37" s="245">
        <v>8</v>
      </c>
      <c r="K37" s="244"/>
      <c r="L37" s="245">
        <f t="shared" si="2"/>
        <v>37521</v>
      </c>
      <c r="M37" s="248">
        <f t="shared" si="3"/>
        <v>0.023666746621891832</v>
      </c>
      <c r="N37" s="246">
        <v>236214</v>
      </c>
      <c r="O37" s="244">
        <v>252377</v>
      </c>
      <c r="P37" s="245">
        <v>205</v>
      </c>
      <c r="Q37" s="244">
        <v>54</v>
      </c>
      <c r="R37" s="245">
        <f t="shared" si="4"/>
        <v>488850</v>
      </c>
      <c r="S37" s="247">
        <f t="shared" si="5"/>
        <v>0.05502313312761799</v>
      </c>
      <c r="T37" s="246">
        <v>201609</v>
      </c>
      <c r="U37" s="244">
        <v>216874</v>
      </c>
      <c r="V37" s="245">
        <v>178</v>
      </c>
      <c r="W37" s="244">
        <v>62</v>
      </c>
      <c r="X37" s="228">
        <f t="shared" si="6"/>
        <v>418723</v>
      </c>
      <c r="Y37" s="243">
        <f t="shared" si="7"/>
        <v>0.16747826128490684</v>
      </c>
    </row>
    <row r="38" spans="1:25" ht="19.5" customHeight="1">
      <c r="A38" s="249" t="s">
        <v>189</v>
      </c>
      <c r="B38" s="246">
        <v>8214</v>
      </c>
      <c r="C38" s="244">
        <v>9577</v>
      </c>
      <c r="D38" s="245">
        <v>0</v>
      </c>
      <c r="E38" s="244">
        <v>0</v>
      </c>
      <c r="F38" s="245">
        <f t="shared" si="0"/>
        <v>17791</v>
      </c>
      <c r="G38" s="247">
        <f t="shared" si="1"/>
        <v>0.020576431537189317</v>
      </c>
      <c r="H38" s="246">
        <v>10534</v>
      </c>
      <c r="I38" s="244">
        <v>13860</v>
      </c>
      <c r="J38" s="245"/>
      <c r="K38" s="244"/>
      <c r="L38" s="245">
        <f t="shared" si="2"/>
        <v>24394</v>
      </c>
      <c r="M38" s="248">
        <f t="shared" si="3"/>
        <v>-0.27068131507747806</v>
      </c>
      <c r="N38" s="246">
        <v>104275</v>
      </c>
      <c r="O38" s="244">
        <v>104239</v>
      </c>
      <c r="P38" s="245"/>
      <c r="Q38" s="244"/>
      <c r="R38" s="245">
        <f t="shared" si="4"/>
        <v>208514</v>
      </c>
      <c r="S38" s="247">
        <f t="shared" si="5"/>
        <v>0.02346955831230876</v>
      </c>
      <c r="T38" s="246">
        <v>140686</v>
      </c>
      <c r="U38" s="244">
        <v>141361</v>
      </c>
      <c r="V38" s="245"/>
      <c r="W38" s="244"/>
      <c r="X38" s="228">
        <f t="shared" si="6"/>
        <v>282047</v>
      </c>
      <c r="Y38" s="243">
        <f t="shared" si="7"/>
        <v>-0.2607118671710743</v>
      </c>
    </row>
    <row r="39" spans="1:25" ht="19.5" customHeight="1">
      <c r="A39" s="249" t="s">
        <v>192</v>
      </c>
      <c r="B39" s="246">
        <v>7437</v>
      </c>
      <c r="C39" s="244">
        <v>8157</v>
      </c>
      <c r="D39" s="245">
        <v>0</v>
      </c>
      <c r="E39" s="244">
        <v>0</v>
      </c>
      <c r="F39" s="245">
        <f aca="true" t="shared" si="8" ref="F39:F44">SUM(B39:E39)</f>
        <v>15594</v>
      </c>
      <c r="G39" s="247">
        <f aca="true" t="shared" si="9" ref="G39:G44">F39/$F$9</f>
        <v>0.01803546025467541</v>
      </c>
      <c r="H39" s="246">
        <v>7168</v>
      </c>
      <c r="I39" s="244">
        <v>7858</v>
      </c>
      <c r="J39" s="245"/>
      <c r="K39" s="244"/>
      <c r="L39" s="245">
        <f aca="true" t="shared" si="10" ref="L39:L44">SUM(H39:K39)</f>
        <v>15026</v>
      </c>
      <c r="M39" s="248">
        <f aca="true" t="shared" si="11" ref="M39:M44">IF(ISERROR(F39/L39-1),"         /0",(F39/L39-1))</f>
        <v>0.037801144682550136</v>
      </c>
      <c r="N39" s="246">
        <v>83920</v>
      </c>
      <c r="O39" s="244">
        <v>81817</v>
      </c>
      <c r="P39" s="245"/>
      <c r="Q39" s="244"/>
      <c r="R39" s="245">
        <f aca="true" t="shared" si="12" ref="R39:R44">SUM(N39:Q39)</f>
        <v>165737</v>
      </c>
      <c r="S39" s="247">
        <f aca="true" t="shared" si="13" ref="S39:S44">R39/$R$9</f>
        <v>0.018654738703430547</v>
      </c>
      <c r="T39" s="246">
        <v>85301</v>
      </c>
      <c r="U39" s="244">
        <v>83582</v>
      </c>
      <c r="V39" s="245"/>
      <c r="W39" s="244"/>
      <c r="X39" s="228">
        <f aca="true" t="shared" si="14" ref="X39:X44">SUM(T39:W39)</f>
        <v>168883</v>
      </c>
      <c r="Y39" s="243">
        <f aca="true" t="shared" si="15" ref="Y39:Y44">IF(ISERROR(R39/X39-1),"         /0",IF(R39/X39&gt;5,"  *  ",(R39/X39-1)))</f>
        <v>-0.018628281117696877</v>
      </c>
    </row>
    <row r="40" spans="1:25" ht="19.5" customHeight="1">
      <c r="A40" s="249" t="s">
        <v>193</v>
      </c>
      <c r="B40" s="246">
        <v>6085</v>
      </c>
      <c r="C40" s="244">
        <v>8074</v>
      </c>
      <c r="D40" s="245">
        <v>0</v>
      </c>
      <c r="E40" s="244">
        <v>0</v>
      </c>
      <c r="F40" s="245">
        <f t="shared" si="8"/>
        <v>14159</v>
      </c>
      <c r="G40" s="247">
        <f t="shared" si="9"/>
        <v>0.01637579080068931</v>
      </c>
      <c r="H40" s="246">
        <v>6009</v>
      </c>
      <c r="I40" s="244">
        <v>8067</v>
      </c>
      <c r="J40" s="245"/>
      <c r="K40" s="244"/>
      <c r="L40" s="245">
        <f t="shared" si="10"/>
        <v>14076</v>
      </c>
      <c r="M40" s="248">
        <f t="shared" si="11"/>
        <v>0.005896561523160093</v>
      </c>
      <c r="N40" s="246">
        <v>91879</v>
      </c>
      <c r="O40" s="244">
        <v>87912</v>
      </c>
      <c r="P40" s="245"/>
      <c r="Q40" s="244"/>
      <c r="R40" s="245">
        <f t="shared" si="12"/>
        <v>179791</v>
      </c>
      <c r="S40" s="247">
        <f t="shared" si="13"/>
        <v>0.020236604537480957</v>
      </c>
      <c r="T40" s="246">
        <v>70409</v>
      </c>
      <c r="U40" s="244">
        <v>70201</v>
      </c>
      <c r="V40" s="245"/>
      <c r="W40" s="244"/>
      <c r="X40" s="228">
        <f t="shared" si="14"/>
        <v>140610</v>
      </c>
      <c r="Y40" s="243">
        <f t="shared" si="15"/>
        <v>0.2786501671289383</v>
      </c>
    </row>
    <row r="41" spans="1:25" ht="19.5" customHeight="1">
      <c r="A41" s="249" t="s">
        <v>180</v>
      </c>
      <c r="B41" s="246">
        <v>772</v>
      </c>
      <c r="C41" s="244">
        <v>0</v>
      </c>
      <c r="D41" s="245">
        <v>0</v>
      </c>
      <c r="E41" s="244">
        <v>0</v>
      </c>
      <c r="F41" s="245">
        <f t="shared" si="8"/>
        <v>772</v>
      </c>
      <c r="G41" s="247">
        <f t="shared" si="9"/>
        <v>0.0008928674693221378</v>
      </c>
      <c r="H41" s="246">
        <v>474</v>
      </c>
      <c r="I41" s="244"/>
      <c r="J41" s="245"/>
      <c r="K41" s="244"/>
      <c r="L41" s="245">
        <f t="shared" si="10"/>
        <v>474</v>
      </c>
      <c r="M41" s="248">
        <f t="shared" si="11"/>
        <v>0.628691983122363</v>
      </c>
      <c r="N41" s="246">
        <v>9419</v>
      </c>
      <c r="O41" s="244"/>
      <c r="P41" s="245"/>
      <c r="Q41" s="244"/>
      <c r="R41" s="245">
        <f t="shared" si="12"/>
        <v>9419</v>
      </c>
      <c r="S41" s="247">
        <f t="shared" si="13"/>
        <v>0.0010601675174982794</v>
      </c>
      <c r="T41" s="246">
        <v>6395</v>
      </c>
      <c r="U41" s="244"/>
      <c r="V41" s="245"/>
      <c r="W41" s="244"/>
      <c r="X41" s="228">
        <f t="shared" si="14"/>
        <v>6395</v>
      </c>
      <c r="Y41" s="243">
        <f t="shared" si="15"/>
        <v>0.4728694292415949</v>
      </c>
    </row>
    <row r="42" spans="1:25" ht="19.5" customHeight="1" thickBot="1">
      <c r="A42" s="249" t="s">
        <v>170</v>
      </c>
      <c r="B42" s="246">
        <v>634</v>
      </c>
      <c r="C42" s="244">
        <v>0</v>
      </c>
      <c r="D42" s="245">
        <v>0</v>
      </c>
      <c r="E42" s="244">
        <v>3</v>
      </c>
      <c r="F42" s="245">
        <f t="shared" si="8"/>
        <v>637</v>
      </c>
      <c r="G42" s="247">
        <f t="shared" si="9"/>
        <v>0.000736731318598707</v>
      </c>
      <c r="H42" s="246">
        <v>409</v>
      </c>
      <c r="I42" s="244">
        <v>0</v>
      </c>
      <c r="J42" s="245"/>
      <c r="K42" s="244">
        <v>0</v>
      </c>
      <c r="L42" s="245">
        <f t="shared" si="10"/>
        <v>409</v>
      </c>
      <c r="M42" s="248">
        <f t="shared" si="11"/>
        <v>0.5574572127139363</v>
      </c>
      <c r="N42" s="246">
        <v>9042</v>
      </c>
      <c r="O42" s="244">
        <v>0</v>
      </c>
      <c r="P42" s="245">
        <v>14</v>
      </c>
      <c r="Q42" s="244">
        <v>17</v>
      </c>
      <c r="R42" s="245">
        <f t="shared" si="12"/>
        <v>9073</v>
      </c>
      <c r="S42" s="247">
        <f t="shared" si="13"/>
        <v>0.0010212230476974082</v>
      </c>
      <c r="T42" s="246">
        <v>9258</v>
      </c>
      <c r="U42" s="244">
        <v>0</v>
      </c>
      <c r="V42" s="245">
        <v>14</v>
      </c>
      <c r="W42" s="244">
        <v>263</v>
      </c>
      <c r="X42" s="228">
        <f t="shared" si="14"/>
        <v>9535</v>
      </c>
      <c r="Y42" s="243">
        <f t="shared" si="15"/>
        <v>-0.04845306764551649</v>
      </c>
    </row>
    <row r="43" spans="1:25" s="282" customFormat="1" ht="19.5" customHeight="1">
      <c r="A43" s="291" t="s">
        <v>57</v>
      </c>
      <c r="B43" s="288">
        <f>SUM(B44:B51)</f>
        <v>107081</v>
      </c>
      <c r="C43" s="287">
        <f>SUM(C44:C51)</f>
        <v>120580</v>
      </c>
      <c r="D43" s="286">
        <f>SUM(D44:D51)</f>
        <v>4987</v>
      </c>
      <c r="E43" s="287">
        <f>SUM(E44:E51)</f>
        <v>4163</v>
      </c>
      <c r="F43" s="286">
        <f t="shared" si="8"/>
        <v>236811</v>
      </c>
      <c r="G43" s="289">
        <f t="shared" si="9"/>
        <v>0.27388709621456575</v>
      </c>
      <c r="H43" s="288">
        <f>SUM(H44:H51)</f>
        <v>91509</v>
      </c>
      <c r="I43" s="287">
        <f>SUM(I44:I51)</f>
        <v>102789</v>
      </c>
      <c r="J43" s="286">
        <f>SUM(J44:J51)</f>
        <v>3606</v>
      </c>
      <c r="K43" s="287">
        <f>SUM(K44:K51)</f>
        <v>3096</v>
      </c>
      <c r="L43" s="286">
        <f t="shared" si="10"/>
        <v>201000</v>
      </c>
      <c r="M43" s="290">
        <f t="shared" si="11"/>
        <v>0.17816417910447768</v>
      </c>
      <c r="N43" s="288">
        <f>SUM(N44:N51)</f>
        <v>1070976</v>
      </c>
      <c r="O43" s="287">
        <f>SUM(O44:O51)</f>
        <v>1056432</v>
      </c>
      <c r="P43" s="286">
        <f>SUM(P44:P51)</f>
        <v>46776</v>
      </c>
      <c r="Q43" s="287">
        <f>SUM(Q44:Q51)</f>
        <v>46675</v>
      </c>
      <c r="R43" s="286">
        <f t="shared" si="12"/>
        <v>2220859</v>
      </c>
      <c r="S43" s="289">
        <f t="shared" si="13"/>
        <v>0.24997160768061483</v>
      </c>
      <c r="T43" s="288">
        <f>SUM(T44:T51)</f>
        <v>973164</v>
      </c>
      <c r="U43" s="287">
        <f>SUM(U44:U51)</f>
        <v>949165</v>
      </c>
      <c r="V43" s="286">
        <f>SUM(V44:V51)</f>
        <v>20593</v>
      </c>
      <c r="W43" s="287">
        <f>SUM(W44:W51)</f>
        <v>19220</v>
      </c>
      <c r="X43" s="286">
        <f t="shared" si="14"/>
        <v>1962142</v>
      </c>
      <c r="Y43" s="283">
        <f t="shared" si="15"/>
        <v>0.13185437139615797</v>
      </c>
    </row>
    <row r="44" spans="1:25" s="219" customFormat="1" ht="19.5" customHeight="1">
      <c r="A44" s="234" t="s">
        <v>161</v>
      </c>
      <c r="B44" s="232">
        <v>56320</v>
      </c>
      <c r="C44" s="229">
        <v>66356</v>
      </c>
      <c r="D44" s="228">
        <v>369</v>
      </c>
      <c r="E44" s="229">
        <v>0</v>
      </c>
      <c r="F44" s="228">
        <f t="shared" si="8"/>
        <v>123045</v>
      </c>
      <c r="G44" s="231">
        <f t="shared" si="9"/>
        <v>0.14230942715381145</v>
      </c>
      <c r="H44" s="232">
        <v>50965</v>
      </c>
      <c r="I44" s="229">
        <v>58797</v>
      </c>
      <c r="J44" s="228">
        <v>308</v>
      </c>
      <c r="K44" s="229"/>
      <c r="L44" s="228">
        <f t="shared" si="10"/>
        <v>110070</v>
      </c>
      <c r="M44" s="233">
        <f t="shared" si="11"/>
        <v>0.11787953120741346</v>
      </c>
      <c r="N44" s="232">
        <v>569599</v>
      </c>
      <c r="O44" s="229">
        <v>559134</v>
      </c>
      <c r="P44" s="228">
        <v>2518</v>
      </c>
      <c r="Q44" s="229">
        <v>2382</v>
      </c>
      <c r="R44" s="228">
        <f t="shared" si="12"/>
        <v>1133633</v>
      </c>
      <c r="S44" s="231">
        <f t="shared" si="13"/>
        <v>0.12759750327679445</v>
      </c>
      <c r="T44" s="230">
        <v>547678</v>
      </c>
      <c r="U44" s="229">
        <v>537027</v>
      </c>
      <c r="V44" s="228">
        <v>3384</v>
      </c>
      <c r="W44" s="229">
        <v>3499</v>
      </c>
      <c r="X44" s="228">
        <f t="shared" si="14"/>
        <v>1091588</v>
      </c>
      <c r="Y44" s="227">
        <f t="shared" si="15"/>
        <v>0.03851727941311189</v>
      </c>
    </row>
    <row r="45" spans="1:25" s="219" customFormat="1" ht="19.5" customHeight="1">
      <c r="A45" s="234" t="s">
        <v>158</v>
      </c>
      <c r="B45" s="232">
        <v>22959</v>
      </c>
      <c r="C45" s="229">
        <v>22484</v>
      </c>
      <c r="D45" s="228">
        <v>3397</v>
      </c>
      <c r="E45" s="229">
        <v>3133</v>
      </c>
      <c r="F45" s="228">
        <f aca="true" t="shared" si="16" ref="F45:F51">SUM(B45:E45)</f>
        <v>51973</v>
      </c>
      <c r="G45" s="231">
        <f aca="true" t="shared" si="17" ref="G45:G51">F45/$F$9</f>
        <v>0.060110104900362005</v>
      </c>
      <c r="H45" s="232">
        <v>25896</v>
      </c>
      <c r="I45" s="229">
        <v>26853</v>
      </c>
      <c r="J45" s="228">
        <v>2599</v>
      </c>
      <c r="K45" s="229">
        <v>2390</v>
      </c>
      <c r="L45" s="228">
        <f aca="true" t="shared" si="18" ref="L45:L51">SUM(H45:K45)</f>
        <v>57738</v>
      </c>
      <c r="M45" s="233">
        <f aca="true" t="shared" si="19" ref="M45:M51">IF(ISERROR(F45/L45-1),"         /0",(F45/L45-1))</f>
        <v>-0.09984758737746369</v>
      </c>
      <c r="N45" s="232">
        <v>252336</v>
      </c>
      <c r="O45" s="229">
        <v>250638</v>
      </c>
      <c r="P45" s="228">
        <v>38045</v>
      </c>
      <c r="Q45" s="229">
        <v>38209</v>
      </c>
      <c r="R45" s="228">
        <f aca="true" t="shared" si="20" ref="R45:R51">SUM(N45:Q45)</f>
        <v>579228</v>
      </c>
      <c r="S45" s="231">
        <f aca="true" t="shared" si="21" ref="S45:S51">R45/$R$9</f>
        <v>0.0651957437971646</v>
      </c>
      <c r="T45" s="230">
        <v>266566</v>
      </c>
      <c r="U45" s="229">
        <v>256729</v>
      </c>
      <c r="V45" s="228">
        <v>10415</v>
      </c>
      <c r="W45" s="229">
        <v>9497</v>
      </c>
      <c r="X45" s="228">
        <f aca="true" t="shared" si="22" ref="X45:X51">SUM(T45:W45)</f>
        <v>543207</v>
      </c>
      <c r="Y45" s="227">
        <f aca="true" t="shared" si="23" ref="Y45:Y51">IF(ISERROR(R45/X45-1),"         /0",IF(R45/X45&gt;5,"  *  ",(R45/X45-1)))</f>
        <v>0.0663117375144282</v>
      </c>
    </row>
    <row r="46" spans="1:25" s="219" customFormat="1" ht="19.5" customHeight="1">
      <c r="A46" s="234" t="s">
        <v>190</v>
      </c>
      <c r="B46" s="232">
        <v>6564</v>
      </c>
      <c r="C46" s="229">
        <v>8622</v>
      </c>
      <c r="D46" s="228">
        <v>631</v>
      </c>
      <c r="E46" s="229">
        <v>693</v>
      </c>
      <c r="F46" s="228">
        <f t="shared" si="16"/>
        <v>16510</v>
      </c>
      <c r="G46" s="231">
        <f t="shared" si="17"/>
        <v>0.019094872951435873</v>
      </c>
      <c r="H46" s="232">
        <v>5270</v>
      </c>
      <c r="I46" s="229">
        <v>6314</v>
      </c>
      <c r="J46" s="228">
        <v>656</v>
      </c>
      <c r="K46" s="229">
        <v>656</v>
      </c>
      <c r="L46" s="228">
        <f t="shared" si="18"/>
        <v>12896</v>
      </c>
      <c r="M46" s="233">
        <f t="shared" si="19"/>
        <v>0.280241935483871</v>
      </c>
      <c r="N46" s="232">
        <v>54352</v>
      </c>
      <c r="O46" s="229">
        <v>55185</v>
      </c>
      <c r="P46" s="228">
        <v>4556</v>
      </c>
      <c r="Q46" s="229">
        <v>4759</v>
      </c>
      <c r="R46" s="228">
        <f t="shared" si="20"/>
        <v>118852</v>
      </c>
      <c r="S46" s="231">
        <f t="shared" si="21"/>
        <v>0.013377537932870314</v>
      </c>
      <c r="T46" s="230">
        <v>58418</v>
      </c>
      <c r="U46" s="229">
        <v>59337</v>
      </c>
      <c r="V46" s="228">
        <v>5551</v>
      </c>
      <c r="W46" s="229">
        <v>5298</v>
      </c>
      <c r="X46" s="228">
        <f t="shared" si="22"/>
        <v>128604</v>
      </c>
      <c r="Y46" s="227">
        <f t="shared" si="23"/>
        <v>-0.07582967870361734</v>
      </c>
    </row>
    <row r="47" spans="1:25" s="219" customFormat="1" ht="19.5" customHeight="1">
      <c r="A47" s="234" t="s">
        <v>185</v>
      </c>
      <c r="B47" s="232">
        <v>6053</v>
      </c>
      <c r="C47" s="229">
        <v>6820</v>
      </c>
      <c r="D47" s="228">
        <v>0</v>
      </c>
      <c r="E47" s="229">
        <v>0</v>
      </c>
      <c r="F47" s="228">
        <f>SUM(B47:E47)</f>
        <v>12873</v>
      </c>
      <c r="G47" s="231">
        <f>F47/$F$9</f>
        <v>0.014888449394538704</v>
      </c>
      <c r="H47" s="232">
        <v>1344</v>
      </c>
      <c r="I47" s="229">
        <v>1779</v>
      </c>
      <c r="J47" s="228"/>
      <c r="K47" s="229"/>
      <c r="L47" s="228">
        <f>SUM(H47:K47)</f>
        <v>3123</v>
      </c>
      <c r="M47" s="233">
        <f>IF(ISERROR(F47/L47-1),"         /0",(F47/L47-1))</f>
        <v>3.121998078770413</v>
      </c>
      <c r="N47" s="232">
        <v>58868</v>
      </c>
      <c r="O47" s="229">
        <v>57890</v>
      </c>
      <c r="P47" s="228">
        <v>430</v>
      </c>
      <c r="Q47" s="229">
        <v>309</v>
      </c>
      <c r="R47" s="228">
        <f>SUM(N47:Q47)</f>
        <v>117497</v>
      </c>
      <c r="S47" s="231">
        <f>R47/$R$9</f>
        <v>0.013225024185528752</v>
      </c>
      <c r="T47" s="230">
        <v>16731</v>
      </c>
      <c r="U47" s="229">
        <v>16761</v>
      </c>
      <c r="V47" s="228">
        <v>266</v>
      </c>
      <c r="W47" s="229">
        <v>292</v>
      </c>
      <c r="X47" s="228">
        <f>SUM(T47:W47)</f>
        <v>34050</v>
      </c>
      <c r="Y47" s="227">
        <f>IF(ISERROR(R47/X47-1),"         /0",IF(R47/X47&gt;5,"  *  ",(R47/X47-1)))</f>
        <v>2.45071953010279</v>
      </c>
    </row>
    <row r="48" spans="1:25" s="219" customFormat="1" ht="19.5" customHeight="1">
      <c r="A48" s="234" t="s">
        <v>194</v>
      </c>
      <c r="B48" s="232">
        <v>5725</v>
      </c>
      <c r="C48" s="229">
        <v>7139</v>
      </c>
      <c r="D48" s="228">
        <v>0</v>
      </c>
      <c r="E48" s="229">
        <v>0</v>
      </c>
      <c r="F48" s="228">
        <f t="shared" si="16"/>
        <v>12864</v>
      </c>
      <c r="G48" s="231">
        <f t="shared" si="17"/>
        <v>0.01487804031782381</v>
      </c>
      <c r="H48" s="232">
        <v>4439</v>
      </c>
      <c r="I48" s="229">
        <v>4810</v>
      </c>
      <c r="J48" s="228"/>
      <c r="K48" s="229"/>
      <c r="L48" s="228">
        <f t="shared" si="18"/>
        <v>9249</v>
      </c>
      <c r="M48" s="233">
        <f t="shared" si="19"/>
        <v>0.3908530651962374</v>
      </c>
      <c r="N48" s="232">
        <v>52566</v>
      </c>
      <c r="O48" s="229">
        <v>58941</v>
      </c>
      <c r="P48" s="228">
        <v>138</v>
      </c>
      <c r="Q48" s="229">
        <v>135</v>
      </c>
      <c r="R48" s="228">
        <f t="shared" si="20"/>
        <v>111780</v>
      </c>
      <c r="S48" s="231">
        <f t="shared" si="21"/>
        <v>0.012581539983645574</v>
      </c>
      <c r="T48" s="230">
        <v>39137</v>
      </c>
      <c r="U48" s="229">
        <v>42945</v>
      </c>
      <c r="V48" s="228"/>
      <c r="W48" s="229"/>
      <c r="X48" s="228">
        <f t="shared" si="22"/>
        <v>82082</v>
      </c>
      <c r="Y48" s="227">
        <f t="shared" si="23"/>
        <v>0.36180892278453247</v>
      </c>
    </row>
    <row r="49" spans="1:25" s="219" customFormat="1" ht="19.5" customHeight="1">
      <c r="A49" s="234" t="s">
        <v>188</v>
      </c>
      <c r="B49" s="232">
        <v>5595</v>
      </c>
      <c r="C49" s="229">
        <v>6254</v>
      </c>
      <c r="D49" s="228">
        <v>0</v>
      </c>
      <c r="E49" s="229">
        <v>0</v>
      </c>
      <c r="F49" s="228">
        <f t="shared" si="16"/>
        <v>11849</v>
      </c>
      <c r="G49" s="231">
        <f t="shared" si="17"/>
        <v>0.013704127777199496</v>
      </c>
      <c r="H49" s="232">
        <v>3302</v>
      </c>
      <c r="I49" s="229">
        <v>4187</v>
      </c>
      <c r="J49" s="228"/>
      <c r="K49" s="229"/>
      <c r="L49" s="228">
        <f t="shared" si="18"/>
        <v>7489</v>
      </c>
      <c r="M49" s="233">
        <f t="shared" si="19"/>
        <v>0.5821872079049273</v>
      </c>
      <c r="N49" s="232">
        <v>63938</v>
      </c>
      <c r="O49" s="229">
        <v>58002</v>
      </c>
      <c r="P49" s="228"/>
      <c r="Q49" s="229"/>
      <c r="R49" s="228">
        <f t="shared" si="20"/>
        <v>121940</v>
      </c>
      <c r="S49" s="231">
        <f t="shared" si="21"/>
        <v>0.013725111698029533</v>
      </c>
      <c r="T49" s="230">
        <v>42408</v>
      </c>
      <c r="U49" s="229">
        <v>36252</v>
      </c>
      <c r="V49" s="228"/>
      <c r="W49" s="229"/>
      <c r="X49" s="228">
        <f t="shared" si="22"/>
        <v>78660</v>
      </c>
      <c r="Y49" s="227">
        <f t="shared" si="23"/>
        <v>0.5502161200101703</v>
      </c>
    </row>
    <row r="50" spans="1:25" s="219" customFormat="1" ht="19.5" customHeight="1">
      <c r="A50" s="234" t="s">
        <v>196</v>
      </c>
      <c r="B50" s="232">
        <v>3651</v>
      </c>
      <c r="C50" s="229">
        <v>2827</v>
      </c>
      <c r="D50" s="228">
        <v>350</v>
      </c>
      <c r="E50" s="229">
        <v>232</v>
      </c>
      <c r="F50" s="228">
        <f t="shared" si="16"/>
        <v>7060</v>
      </c>
      <c r="G50" s="231">
        <f t="shared" si="17"/>
        <v>0.008165342400795717</v>
      </c>
      <c r="H50" s="232"/>
      <c r="I50" s="229"/>
      <c r="J50" s="228"/>
      <c r="K50" s="229"/>
      <c r="L50" s="228">
        <f t="shared" si="18"/>
        <v>0</v>
      </c>
      <c r="M50" s="233" t="str">
        <f t="shared" si="19"/>
        <v>         /0</v>
      </c>
      <c r="N50" s="232">
        <v>16689</v>
      </c>
      <c r="O50" s="229">
        <v>16183</v>
      </c>
      <c r="P50" s="228">
        <v>350</v>
      </c>
      <c r="Q50" s="229">
        <v>232</v>
      </c>
      <c r="R50" s="228">
        <f t="shared" si="20"/>
        <v>33454</v>
      </c>
      <c r="S50" s="231">
        <f t="shared" si="21"/>
        <v>0.0037654574934056096</v>
      </c>
      <c r="T50" s="230"/>
      <c r="U50" s="229"/>
      <c r="V50" s="228"/>
      <c r="W50" s="229"/>
      <c r="X50" s="228">
        <f t="shared" si="22"/>
        <v>0</v>
      </c>
      <c r="Y50" s="227" t="str">
        <f t="shared" si="23"/>
        <v>         /0</v>
      </c>
    </row>
    <row r="51" spans="1:25" s="219" customFormat="1" ht="19.5" customHeight="1" thickBot="1">
      <c r="A51" s="234" t="s">
        <v>170</v>
      </c>
      <c r="B51" s="232">
        <v>214</v>
      </c>
      <c r="C51" s="229">
        <v>78</v>
      </c>
      <c r="D51" s="228">
        <v>240</v>
      </c>
      <c r="E51" s="229">
        <v>105</v>
      </c>
      <c r="F51" s="228">
        <f t="shared" si="16"/>
        <v>637</v>
      </c>
      <c r="G51" s="231">
        <f t="shared" si="17"/>
        <v>0.000736731318598707</v>
      </c>
      <c r="H51" s="232">
        <v>293</v>
      </c>
      <c r="I51" s="229">
        <v>49</v>
      </c>
      <c r="J51" s="228">
        <v>43</v>
      </c>
      <c r="K51" s="229">
        <v>50</v>
      </c>
      <c r="L51" s="228">
        <f t="shared" si="18"/>
        <v>435</v>
      </c>
      <c r="M51" s="233">
        <f t="shared" si="19"/>
        <v>0.464367816091954</v>
      </c>
      <c r="N51" s="232">
        <v>2628</v>
      </c>
      <c r="O51" s="229">
        <v>459</v>
      </c>
      <c r="P51" s="228">
        <v>739</v>
      </c>
      <c r="Q51" s="229">
        <v>649</v>
      </c>
      <c r="R51" s="228">
        <f t="shared" si="20"/>
        <v>4475</v>
      </c>
      <c r="S51" s="231">
        <f t="shared" si="21"/>
        <v>0.0005036893131760059</v>
      </c>
      <c r="T51" s="230">
        <v>2226</v>
      </c>
      <c r="U51" s="229">
        <v>114</v>
      </c>
      <c r="V51" s="228">
        <v>977</v>
      </c>
      <c r="W51" s="229">
        <v>634</v>
      </c>
      <c r="X51" s="228">
        <f t="shared" si="22"/>
        <v>3951</v>
      </c>
      <c r="Y51" s="227">
        <f t="shared" si="23"/>
        <v>0.13262465198683882</v>
      </c>
    </row>
    <row r="52" spans="1:25" s="282" customFormat="1" ht="19.5" customHeight="1">
      <c r="A52" s="291" t="s">
        <v>56</v>
      </c>
      <c r="B52" s="288">
        <f>SUM(B53:B61)</f>
        <v>9519</v>
      </c>
      <c r="C52" s="287">
        <f>SUM(C53:C61)</f>
        <v>9671</v>
      </c>
      <c r="D52" s="286">
        <f>SUM(D53:D61)</f>
        <v>308</v>
      </c>
      <c r="E52" s="287">
        <f>SUM(E53:E61)</f>
        <v>94</v>
      </c>
      <c r="F52" s="286">
        <f aca="true" t="shared" si="24" ref="F52:F62">SUM(B52:E52)</f>
        <v>19592</v>
      </c>
      <c r="G52" s="289">
        <f aca="true" t="shared" si="25" ref="G52:G62">F52/$F$9</f>
        <v>0.022659403444247828</v>
      </c>
      <c r="H52" s="288">
        <f>SUM(H53:H61)</f>
        <v>7876</v>
      </c>
      <c r="I52" s="287">
        <f>SUM(I53:I61)</f>
        <v>8485</v>
      </c>
      <c r="J52" s="286">
        <f>SUM(J53:J61)</f>
        <v>334</v>
      </c>
      <c r="K52" s="287">
        <f>SUM(K53:K61)</f>
        <v>184</v>
      </c>
      <c r="L52" s="286">
        <f aca="true" t="shared" si="26" ref="L52:L62">SUM(H52:K52)</f>
        <v>16879</v>
      </c>
      <c r="M52" s="290">
        <f aca="true" t="shared" si="27" ref="M52:M62">IF(ISERROR(F52/L52-1),"         /0",(F52/L52-1))</f>
        <v>0.16073227086912723</v>
      </c>
      <c r="N52" s="288">
        <f>SUM(N53:N61)</f>
        <v>91755</v>
      </c>
      <c r="O52" s="287">
        <f>SUM(O53:O61)</f>
        <v>91428</v>
      </c>
      <c r="P52" s="286">
        <f>SUM(P53:P61)</f>
        <v>1189</v>
      </c>
      <c r="Q52" s="287">
        <f>SUM(Q53:Q61)</f>
        <v>1056</v>
      </c>
      <c r="R52" s="286">
        <f aca="true" t="shared" si="28" ref="R52:R62">SUM(N52:Q52)</f>
        <v>185428</v>
      </c>
      <c r="S52" s="289">
        <f aca="true" t="shared" si="29" ref="S52:S62">R52/$R$9</f>
        <v>0.020871084237676075</v>
      </c>
      <c r="T52" s="288">
        <f>SUM(T53:T61)</f>
        <v>76550</v>
      </c>
      <c r="U52" s="287">
        <f>SUM(U53:U61)</f>
        <v>74781</v>
      </c>
      <c r="V52" s="286">
        <f>SUM(V53:V61)</f>
        <v>1290</v>
      </c>
      <c r="W52" s="287">
        <f>SUM(W53:W61)</f>
        <v>1123</v>
      </c>
      <c r="X52" s="286">
        <f aca="true" t="shared" si="30" ref="X52:X62">SUM(T52:W52)</f>
        <v>153744</v>
      </c>
      <c r="Y52" s="283">
        <f aca="true" t="shared" si="31" ref="Y52:Y62">IF(ISERROR(R52/X52-1),"         /0",IF(R52/X52&gt;5,"  *  ",(R52/X52-1)))</f>
        <v>0.2060828390050995</v>
      </c>
    </row>
    <row r="53" spans="1:25" ht="19.5" customHeight="1">
      <c r="A53" s="234" t="s">
        <v>158</v>
      </c>
      <c r="B53" s="232">
        <v>5508</v>
      </c>
      <c r="C53" s="229">
        <v>5996</v>
      </c>
      <c r="D53" s="228">
        <v>150</v>
      </c>
      <c r="E53" s="229">
        <v>0</v>
      </c>
      <c r="F53" s="228">
        <f t="shared" si="24"/>
        <v>11654</v>
      </c>
      <c r="G53" s="231">
        <f t="shared" si="25"/>
        <v>0.013478597781710096</v>
      </c>
      <c r="H53" s="232">
        <v>4891</v>
      </c>
      <c r="I53" s="229">
        <v>5540</v>
      </c>
      <c r="J53" s="228">
        <v>115</v>
      </c>
      <c r="K53" s="229">
        <v>120</v>
      </c>
      <c r="L53" s="228">
        <f t="shared" si="26"/>
        <v>10666</v>
      </c>
      <c r="M53" s="233">
        <f t="shared" si="27"/>
        <v>0.092630789424339</v>
      </c>
      <c r="N53" s="232">
        <v>62521</v>
      </c>
      <c r="O53" s="229">
        <v>61411</v>
      </c>
      <c r="P53" s="228">
        <v>579</v>
      </c>
      <c r="Q53" s="229">
        <v>400</v>
      </c>
      <c r="R53" s="228">
        <f t="shared" si="28"/>
        <v>124911</v>
      </c>
      <c r="S53" s="231">
        <f t="shared" si="29"/>
        <v>0.014059516379469962</v>
      </c>
      <c r="T53" s="230">
        <v>51834</v>
      </c>
      <c r="U53" s="229">
        <v>51989</v>
      </c>
      <c r="V53" s="228">
        <v>636</v>
      </c>
      <c r="W53" s="229">
        <v>590</v>
      </c>
      <c r="X53" s="228">
        <f t="shared" si="30"/>
        <v>105049</v>
      </c>
      <c r="Y53" s="227">
        <f t="shared" si="31"/>
        <v>0.18907367038239298</v>
      </c>
    </row>
    <row r="54" spans="1:25" ht="19.5" customHeight="1">
      <c r="A54" s="234" t="s">
        <v>159</v>
      </c>
      <c r="B54" s="232">
        <v>1166</v>
      </c>
      <c r="C54" s="229">
        <v>796</v>
      </c>
      <c r="D54" s="228">
        <v>0</v>
      </c>
      <c r="E54" s="229">
        <v>0</v>
      </c>
      <c r="F54" s="228">
        <f t="shared" si="24"/>
        <v>1962</v>
      </c>
      <c r="G54" s="231">
        <f t="shared" si="25"/>
        <v>0.0022691787238471946</v>
      </c>
      <c r="H54" s="232"/>
      <c r="I54" s="229"/>
      <c r="J54" s="228"/>
      <c r="K54" s="229"/>
      <c r="L54" s="228">
        <f t="shared" si="26"/>
        <v>0</v>
      </c>
      <c r="M54" s="233" t="str">
        <f t="shared" si="27"/>
        <v>         /0</v>
      </c>
      <c r="N54" s="232">
        <v>1166</v>
      </c>
      <c r="O54" s="229">
        <v>796</v>
      </c>
      <c r="P54" s="228"/>
      <c r="Q54" s="229"/>
      <c r="R54" s="228">
        <f t="shared" si="28"/>
        <v>1962</v>
      </c>
      <c r="S54" s="231">
        <f t="shared" si="29"/>
        <v>0.00022083540389973712</v>
      </c>
      <c r="T54" s="230"/>
      <c r="U54" s="229"/>
      <c r="V54" s="228"/>
      <c r="W54" s="229"/>
      <c r="X54" s="228">
        <f t="shared" si="30"/>
        <v>0</v>
      </c>
      <c r="Y54" s="227" t="str">
        <f t="shared" si="31"/>
        <v>         /0</v>
      </c>
    </row>
    <row r="55" spans="1:25" ht="19.5" customHeight="1">
      <c r="A55" s="234" t="s">
        <v>200</v>
      </c>
      <c r="B55" s="232">
        <v>847</v>
      </c>
      <c r="C55" s="229">
        <v>942</v>
      </c>
      <c r="D55" s="228">
        <v>0</v>
      </c>
      <c r="E55" s="229">
        <v>0</v>
      </c>
      <c r="F55" s="228">
        <f t="shared" si="24"/>
        <v>1789</v>
      </c>
      <c r="G55" s="231">
        <f t="shared" si="25"/>
        <v>0.002069093138105317</v>
      </c>
      <c r="H55" s="232">
        <v>627</v>
      </c>
      <c r="I55" s="229">
        <v>812</v>
      </c>
      <c r="J55" s="228"/>
      <c r="K55" s="229"/>
      <c r="L55" s="228">
        <f t="shared" si="26"/>
        <v>1439</v>
      </c>
      <c r="M55" s="233">
        <f t="shared" si="27"/>
        <v>0.24322446143154974</v>
      </c>
      <c r="N55" s="232">
        <v>8933</v>
      </c>
      <c r="O55" s="229">
        <v>9195</v>
      </c>
      <c r="P55" s="228"/>
      <c r="Q55" s="229"/>
      <c r="R55" s="228">
        <f t="shared" si="28"/>
        <v>18128</v>
      </c>
      <c r="S55" s="231">
        <f t="shared" si="29"/>
        <v>0.0020404200825150025</v>
      </c>
      <c r="T55" s="230">
        <v>8506</v>
      </c>
      <c r="U55" s="229">
        <v>8131</v>
      </c>
      <c r="V55" s="228"/>
      <c r="W55" s="229"/>
      <c r="X55" s="228">
        <f t="shared" si="30"/>
        <v>16637</v>
      </c>
      <c r="Y55" s="227">
        <f t="shared" si="31"/>
        <v>0.0896195227504959</v>
      </c>
    </row>
    <row r="56" spans="1:25" ht="19.5" customHeight="1">
      <c r="A56" s="234" t="s">
        <v>161</v>
      </c>
      <c r="B56" s="232">
        <v>831</v>
      </c>
      <c r="C56" s="229">
        <v>659</v>
      </c>
      <c r="D56" s="228">
        <v>48</v>
      </c>
      <c r="E56" s="229">
        <v>0</v>
      </c>
      <c r="F56" s="228">
        <f t="shared" si="24"/>
        <v>1538</v>
      </c>
      <c r="G56" s="231">
        <f t="shared" si="25"/>
        <v>0.0017787955541676787</v>
      </c>
      <c r="H56" s="232">
        <v>353</v>
      </c>
      <c r="I56" s="229">
        <v>313</v>
      </c>
      <c r="J56" s="228"/>
      <c r="K56" s="229"/>
      <c r="L56" s="228">
        <f t="shared" si="26"/>
        <v>666</v>
      </c>
      <c r="M56" s="233">
        <f t="shared" si="27"/>
        <v>1.309309309309309</v>
      </c>
      <c r="N56" s="232">
        <v>5215</v>
      </c>
      <c r="O56" s="229">
        <v>5077</v>
      </c>
      <c r="P56" s="228">
        <v>48</v>
      </c>
      <c r="Q56" s="229"/>
      <c r="R56" s="228">
        <f t="shared" si="28"/>
        <v>10340</v>
      </c>
      <c r="S56" s="231">
        <f t="shared" si="29"/>
        <v>0.001163831843182101</v>
      </c>
      <c r="T56" s="230">
        <v>3113</v>
      </c>
      <c r="U56" s="229">
        <v>3172</v>
      </c>
      <c r="V56" s="228"/>
      <c r="W56" s="229"/>
      <c r="X56" s="228">
        <f t="shared" si="30"/>
        <v>6285</v>
      </c>
      <c r="Y56" s="227">
        <f t="shared" si="31"/>
        <v>0.645186953062848</v>
      </c>
    </row>
    <row r="57" spans="1:25" ht="19.5" customHeight="1">
      <c r="A57" s="234" t="s">
        <v>201</v>
      </c>
      <c r="B57" s="232">
        <v>426</v>
      </c>
      <c r="C57" s="229">
        <v>380</v>
      </c>
      <c r="D57" s="228">
        <v>110</v>
      </c>
      <c r="E57" s="229">
        <v>94</v>
      </c>
      <c r="F57" s="228">
        <f t="shared" si="24"/>
        <v>1010</v>
      </c>
      <c r="G57" s="231">
        <f t="shared" si="25"/>
        <v>0.0011681297202271491</v>
      </c>
      <c r="H57" s="232">
        <v>757</v>
      </c>
      <c r="I57" s="229">
        <v>515</v>
      </c>
      <c r="J57" s="228">
        <v>218</v>
      </c>
      <c r="K57" s="229">
        <v>63</v>
      </c>
      <c r="L57" s="228">
        <f t="shared" si="26"/>
        <v>1553</v>
      </c>
      <c r="M57" s="233">
        <f t="shared" si="27"/>
        <v>-0.3496458467482292</v>
      </c>
      <c r="N57" s="232">
        <v>4051</v>
      </c>
      <c r="O57" s="229">
        <v>4730</v>
      </c>
      <c r="P57" s="228">
        <v>494</v>
      </c>
      <c r="Q57" s="229">
        <v>597</v>
      </c>
      <c r="R57" s="228">
        <f t="shared" si="28"/>
        <v>9872</v>
      </c>
      <c r="S57" s="231">
        <f t="shared" si="29"/>
        <v>0.0011111555083069343</v>
      </c>
      <c r="T57" s="230">
        <v>4769</v>
      </c>
      <c r="U57" s="229">
        <v>5324</v>
      </c>
      <c r="V57" s="228">
        <v>470</v>
      </c>
      <c r="W57" s="229">
        <v>351</v>
      </c>
      <c r="X57" s="228">
        <f t="shared" si="30"/>
        <v>10914</v>
      </c>
      <c r="Y57" s="227">
        <f t="shared" si="31"/>
        <v>-0.09547370350009166</v>
      </c>
    </row>
    <row r="58" spans="1:25" ht="19.5" customHeight="1">
      <c r="A58" s="234" t="s">
        <v>188</v>
      </c>
      <c r="B58" s="232">
        <v>243</v>
      </c>
      <c r="C58" s="229">
        <v>402</v>
      </c>
      <c r="D58" s="228">
        <v>0</v>
      </c>
      <c r="E58" s="229">
        <v>0</v>
      </c>
      <c r="F58" s="228">
        <f t="shared" si="24"/>
        <v>645</v>
      </c>
      <c r="G58" s="231">
        <f t="shared" si="25"/>
        <v>0.0007459838312341696</v>
      </c>
      <c r="H58" s="232">
        <v>153</v>
      </c>
      <c r="I58" s="229">
        <v>109</v>
      </c>
      <c r="J58" s="228"/>
      <c r="K58" s="229"/>
      <c r="L58" s="228">
        <f t="shared" si="26"/>
        <v>262</v>
      </c>
      <c r="M58" s="233">
        <f t="shared" si="27"/>
        <v>1.4618320610687023</v>
      </c>
      <c r="N58" s="232">
        <v>2924</v>
      </c>
      <c r="O58" s="229">
        <v>3913</v>
      </c>
      <c r="P58" s="228"/>
      <c r="Q58" s="229"/>
      <c r="R58" s="228">
        <f t="shared" si="28"/>
        <v>6837</v>
      </c>
      <c r="S58" s="231">
        <f t="shared" si="29"/>
        <v>0.0007695472255160564</v>
      </c>
      <c r="T58" s="230">
        <v>3369</v>
      </c>
      <c r="U58" s="229">
        <v>1481</v>
      </c>
      <c r="V58" s="228"/>
      <c r="W58" s="229"/>
      <c r="X58" s="228">
        <f t="shared" si="30"/>
        <v>4850</v>
      </c>
      <c r="Y58" s="227">
        <f t="shared" si="31"/>
        <v>0.4096907216494845</v>
      </c>
    </row>
    <row r="59" spans="1:25" ht="19.5" customHeight="1">
      <c r="A59" s="234" t="s">
        <v>185</v>
      </c>
      <c r="B59" s="232">
        <v>252</v>
      </c>
      <c r="C59" s="229">
        <v>215</v>
      </c>
      <c r="D59" s="228">
        <v>0</v>
      </c>
      <c r="E59" s="229">
        <v>0</v>
      </c>
      <c r="F59" s="228">
        <f t="shared" si="24"/>
        <v>467</v>
      </c>
      <c r="G59" s="231">
        <f t="shared" si="25"/>
        <v>0.0005401154250951274</v>
      </c>
      <c r="H59" s="232">
        <v>106</v>
      </c>
      <c r="I59" s="229">
        <v>96</v>
      </c>
      <c r="J59" s="228"/>
      <c r="K59" s="229"/>
      <c r="L59" s="228">
        <f t="shared" si="26"/>
        <v>202</v>
      </c>
      <c r="M59" s="233">
        <f t="shared" si="27"/>
        <v>1.3118811881188117</v>
      </c>
      <c r="N59" s="232">
        <v>1924</v>
      </c>
      <c r="O59" s="229">
        <v>2135</v>
      </c>
      <c r="P59" s="228"/>
      <c r="Q59" s="229"/>
      <c r="R59" s="228">
        <f t="shared" si="28"/>
        <v>4059</v>
      </c>
      <c r="S59" s="231">
        <f t="shared" si="29"/>
        <v>0.00045686590439808</v>
      </c>
      <c r="T59" s="230">
        <v>491</v>
      </c>
      <c r="U59" s="229">
        <v>443</v>
      </c>
      <c r="V59" s="228"/>
      <c r="W59" s="229"/>
      <c r="X59" s="228">
        <f t="shared" si="30"/>
        <v>934</v>
      </c>
      <c r="Y59" s="227">
        <f t="shared" si="31"/>
        <v>3.3458244111349034</v>
      </c>
    </row>
    <row r="60" spans="1:25" ht="19.5" customHeight="1">
      <c r="A60" s="234" t="s">
        <v>202</v>
      </c>
      <c r="B60" s="232">
        <v>204</v>
      </c>
      <c r="C60" s="229">
        <v>262</v>
      </c>
      <c r="D60" s="228">
        <v>0</v>
      </c>
      <c r="E60" s="229">
        <v>0</v>
      </c>
      <c r="F60" s="228">
        <f t="shared" si="24"/>
        <v>466</v>
      </c>
      <c r="G60" s="231">
        <f t="shared" si="25"/>
        <v>0.0005389588610156946</v>
      </c>
      <c r="H60" s="232">
        <v>760</v>
      </c>
      <c r="I60" s="229">
        <v>1032</v>
      </c>
      <c r="J60" s="228"/>
      <c r="K60" s="229"/>
      <c r="L60" s="228">
        <f t="shared" si="26"/>
        <v>1792</v>
      </c>
      <c r="M60" s="233">
        <f t="shared" si="27"/>
        <v>-0.7399553571428572</v>
      </c>
      <c r="N60" s="232">
        <v>4371</v>
      </c>
      <c r="O60" s="229">
        <v>3842</v>
      </c>
      <c r="P60" s="228"/>
      <c r="Q60" s="229"/>
      <c r="R60" s="228">
        <f t="shared" si="28"/>
        <v>8213</v>
      </c>
      <c r="S60" s="231">
        <f t="shared" si="29"/>
        <v>0.0009244246545507344</v>
      </c>
      <c r="T60" s="230">
        <v>3593</v>
      </c>
      <c r="U60" s="229">
        <v>3820</v>
      </c>
      <c r="V60" s="228"/>
      <c r="W60" s="229"/>
      <c r="X60" s="228">
        <f t="shared" si="30"/>
        <v>7413</v>
      </c>
      <c r="Y60" s="227">
        <f t="shared" si="31"/>
        <v>0.10791852151625525</v>
      </c>
    </row>
    <row r="61" spans="1:25" ht="19.5" customHeight="1" thickBot="1">
      <c r="A61" s="234" t="s">
        <v>170</v>
      </c>
      <c r="B61" s="232">
        <v>42</v>
      </c>
      <c r="C61" s="229">
        <v>19</v>
      </c>
      <c r="D61" s="228">
        <v>0</v>
      </c>
      <c r="E61" s="229">
        <v>0</v>
      </c>
      <c r="F61" s="228">
        <f t="shared" si="24"/>
        <v>61</v>
      </c>
      <c r="G61" s="231">
        <f t="shared" si="25"/>
        <v>7.055040884540208E-05</v>
      </c>
      <c r="H61" s="232">
        <v>229</v>
      </c>
      <c r="I61" s="229">
        <v>68</v>
      </c>
      <c r="J61" s="228">
        <v>1</v>
      </c>
      <c r="K61" s="229">
        <v>1</v>
      </c>
      <c r="L61" s="228">
        <f t="shared" si="26"/>
        <v>299</v>
      </c>
      <c r="M61" s="233">
        <f t="shared" si="27"/>
        <v>-0.7959866220735786</v>
      </c>
      <c r="N61" s="232">
        <v>650</v>
      </c>
      <c r="O61" s="229">
        <v>329</v>
      </c>
      <c r="P61" s="228">
        <v>68</v>
      </c>
      <c r="Q61" s="229">
        <v>59</v>
      </c>
      <c r="R61" s="228">
        <f t="shared" si="28"/>
        <v>1106</v>
      </c>
      <c r="S61" s="231">
        <f t="shared" si="29"/>
        <v>0.0001244872358374665</v>
      </c>
      <c r="T61" s="230">
        <v>875</v>
      </c>
      <c r="U61" s="229">
        <v>421</v>
      </c>
      <c r="V61" s="228">
        <v>184</v>
      </c>
      <c r="W61" s="229">
        <v>182</v>
      </c>
      <c r="X61" s="228">
        <f t="shared" si="30"/>
        <v>1662</v>
      </c>
      <c r="Y61" s="227">
        <f t="shared" si="31"/>
        <v>-0.3345367027677497</v>
      </c>
    </row>
    <row r="62" spans="1:25" s="219" customFormat="1" ht="19.5" customHeight="1" thickBot="1">
      <c r="A62" s="278" t="s">
        <v>55</v>
      </c>
      <c r="B62" s="275">
        <v>1227</v>
      </c>
      <c r="C62" s="274">
        <v>586</v>
      </c>
      <c r="D62" s="273">
        <v>0</v>
      </c>
      <c r="E62" s="274">
        <v>0</v>
      </c>
      <c r="F62" s="273">
        <f t="shared" si="24"/>
        <v>1813</v>
      </c>
      <c r="G62" s="276">
        <f t="shared" si="25"/>
        <v>0.0020968506760117044</v>
      </c>
      <c r="H62" s="275">
        <v>1003</v>
      </c>
      <c r="I62" s="274">
        <v>349</v>
      </c>
      <c r="J62" s="273">
        <v>135</v>
      </c>
      <c r="K62" s="274">
        <v>455</v>
      </c>
      <c r="L62" s="273">
        <f t="shared" si="26"/>
        <v>1942</v>
      </c>
      <c r="M62" s="277">
        <f t="shared" si="27"/>
        <v>-0.06642636457260553</v>
      </c>
      <c r="N62" s="275">
        <v>15545</v>
      </c>
      <c r="O62" s="274">
        <v>3702</v>
      </c>
      <c r="P62" s="273">
        <v>22</v>
      </c>
      <c r="Q62" s="274">
        <v>15</v>
      </c>
      <c r="R62" s="273">
        <f t="shared" si="28"/>
        <v>19284</v>
      </c>
      <c r="S62" s="276">
        <f t="shared" si="29"/>
        <v>0.002170535131907508</v>
      </c>
      <c r="T62" s="275">
        <v>12398</v>
      </c>
      <c r="U62" s="274">
        <v>2151</v>
      </c>
      <c r="V62" s="273">
        <v>5209</v>
      </c>
      <c r="W62" s="274">
        <v>4767</v>
      </c>
      <c r="X62" s="273">
        <f t="shared" si="30"/>
        <v>24525</v>
      </c>
      <c r="Y62" s="270">
        <f t="shared" si="31"/>
        <v>-0.21370030581039756</v>
      </c>
    </row>
    <row r="63" ht="15" thickTop="1">
      <c r="A63" s="120" t="s">
        <v>146</v>
      </c>
    </row>
    <row r="64" ht="15">
      <c r="A64" s="120" t="s">
        <v>66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63:Y65536 M63:M65536 Y3 M3">
    <cfRule type="cellIs" priority="3" dxfId="93" operator="lessThan" stopIfTrue="1">
      <formula>0</formula>
    </cfRule>
  </conditionalFormatting>
  <conditionalFormatting sqref="Y9:Y62 M9:M62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0"/>
  <sheetViews>
    <sheetView showGridLines="0" zoomScale="85" zoomScaleNormal="85" zoomScalePageLayoutView="0" workbookViewId="0" topLeftCell="A1">
      <selection activeCell="T57" sqref="T57:W57"/>
    </sheetView>
  </sheetViews>
  <sheetFormatPr defaultColWidth="8.00390625" defaultRowHeight="15"/>
  <cols>
    <col min="1" max="1" width="18.140625" style="127" customWidth="1"/>
    <col min="2" max="2" width="8.28125" style="127" customWidth="1"/>
    <col min="3" max="3" width="9.7109375" style="127" bestFit="1" customWidth="1"/>
    <col min="4" max="4" width="8.00390625" style="127" bestFit="1" customWidth="1"/>
    <col min="5" max="5" width="9.140625" style="127" customWidth="1"/>
    <col min="6" max="6" width="8.57421875" style="127" bestFit="1" customWidth="1"/>
    <col min="7" max="7" width="9.00390625" style="127" bestFit="1" customWidth="1"/>
    <col min="8" max="8" width="8.28125" style="127" customWidth="1"/>
    <col min="9" max="9" width="9.7109375" style="127" bestFit="1" customWidth="1"/>
    <col min="10" max="10" width="7.8515625" style="127" customWidth="1"/>
    <col min="11" max="11" width="9.00390625" style="127" customWidth="1"/>
    <col min="12" max="12" width="8.421875" style="127" customWidth="1"/>
    <col min="13" max="13" width="8.8515625" style="127" bestFit="1" customWidth="1"/>
    <col min="14" max="14" width="9.28125" style="127" bestFit="1" customWidth="1"/>
    <col min="15" max="15" width="9.421875" style="127" customWidth="1"/>
    <col min="16" max="16" width="8.00390625" style="127" customWidth="1"/>
    <col min="17" max="17" width="9.28125" style="127" customWidth="1"/>
    <col min="18" max="18" width="9.8515625" style="127" bestFit="1" customWidth="1"/>
    <col min="19" max="19" width="9.57421875" style="127" customWidth="1"/>
    <col min="20" max="20" width="10.140625" style="127" customWidth="1"/>
    <col min="21" max="21" width="9.421875" style="127" customWidth="1"/>
    <col min="22" max="22" width="8.57421875" style="127" bestFit="1" customWidth="1"/>
    <col min="23" max="23" width="9.00390625" style="127" customWidth="1"/>
    <col min="24" max="24" width="9.8515625" style="127" bestFit="1" customWidth="1"/>
    <col min="25" max="25" width="8.57421875" style="127" customWidth="1"/>
    <col min="26" max="16384" width="8.00390625" style="127" customWidth="1"/>
  </cols>
  <sheetData>
    <row r="1" spans="24:25" ht="18.75" thickBot="1">
      <c r="X1" s="576" t="s">
        <v>28</v>
      </c>
      <c r="Y1" s="577"/>
    </row>
    <row r="2" ht="5.25" customHeight="1" thickBot="1"/>
    <row r="3" spans="1:25" ht="24" customHeight="1" thickTop="1">
      <c r="A3" s="642" t="s">
        <v>69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21" customHeight="1" thickBot="1">
      <c r="A4" s="651" t="s">
        <v>44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25" s="269" customFormat="1" ht="15.75" customHeight="1" thickBot="1" thickTop="1">
      <c r="A5" s="581" t="s">
        <v>61</v>
      </c>
      <c r="B5" s="635" t="s">
        <v>36</v>
      </c>
      <c r="C5" s="636"/>
      <c r="D5" s="636"/>
      <c r="E5" s="636"/>
      <c r="F5" s="636"/>
      <c r="G5" s="636"/>
      <c r="H5" s="636"/>
      <c r="I5" s="636"/>
      <c r="J5" s="637"/>
      <c r="K5" s="637"/>
      <c r="L5" s="637"/>
      <c r="M5" s="638"/>
      <c r="N5" s="635" t="s">
        <v>35</v>
      </c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9"/>
    </row>
    <row r="6" spans="1:25" s="167" customFormat="1" ht="26.25" customHeight="1" thickBot="1">
      <c r="A6" s="582"/>
      <c r="B6" s="654" t="s">
        <v>154</v>
      </c>
      <c r="C6" s="655"/>
      <c r="D6" s="655"/>
      <c r="E6" s="655"/>
      <c r="F6" s="655"/>
      <c r="G6" s="632" t="s">
        <v>34</v>
      </c>
      <c r="H6" s="654" t="s">
        <v>155</v>
      </c>
      <c r="I6" s="655"/>
      <c r="J6" s="655"/>
      <c r="K6" s="655"/>
      <c r="L6" s="655"/>
      <c r="M6" s="629" t="s">
        <v>33</v>
      </c>
      <c r="N6" s="654" t="s">
        <v>156</v>
      </c>
      <c r="O6" s="655"/>
      <c r="P6" s="655"/>
      <c r="Q6" s="655"/>
      <c r="R6" s="655"/>
      <c r="S6" s="632" t="s">
        <v>34</v>
      </c>
      <c r="T6" s="654" t="s">
        <v>157</v>
      </c>
      <c r="U6" s="655"/>
      <c r="V6" s="655"/>
      <c r="W6" s="655"/>
      <c r="X6" s="655"/>
      <c r="Y6" s="645" t="s">
        <v>33</v>
      </c>
    </row>
    <row r="7" spans="1:25" s="167" customFormat="1" ht="26.25" customHeight="1">
      <c r="A7" s="583"/>
      <c r="B7" s="594" t="s">
        <v>22</v>
      </c>
      <c r="C7" s="586"/>
      <c r="D7" s="585" t="s">
        <v>21</v>
      </c>
      <c r="E7" s="586"/>
      <c r="F7" s="660" t="s">
        <v>17</v>
      </c>
      <c r="G7" s="633"/>
      <c r="H7" s="594" t="s">
        <v>22</v>
      </c>
      <c r="I7" s="586"/>
      <c r="J7" s="585" t="s">
        <v>21</v>
      </c>
      <c r="K7" s="586"/>
      <c r="L7" s="660" t="s">
        <v>17</v>
      </c>
      <c r="M7" s="630"/>
      <c r="N7" s="594" t="s">
        <v>22</v>
      </c>
      <c r="O7" s="586"/>
      <c r="P7" s="585" t="s">
        <v>21</v>
      </c>
      <c r="Q7" s="586"/>
      <c r="R7" s="660" t="s">
        <v>17</v>
      </c>
      <c r="S7" s="633"/>
      <c r="T7" s="594" t="s">
        <v>22</v>
      </c>
      <c r="U7" s="586"/>
      <c r="V7" s="585" t="s">
        <v>21</v>
      </c>
      <c r="W7" s="586"/>
      <c r="X7" s="660" t="s">
        <v>17</v>
      </c>
      <c r="Y7" s="646"/>
    </row>
    <row r="8" spans="1:25" s="265" customFormat="1" ht="27.75" thickBot="1">
      <c r="A8" s="584"/>
      <c r="B8" s="268" t="s">
        <v>31</v>
      </c>
      <c r="C8" s="266" t="s">
        <v>30</v>
      </c>
      <c r="D8" s="267" t="s">
        <v>31</v>
      </c>
      <c r="E8" s="266" t="s">
        <v>30</v>
      </c>
      <c r="F8" s="641"/>
      <c r="G8" s="634"/>
      <c r="H8" s="268" t="s">
        <v>31</v>
      </c>
      <c r="I8" s="266" t="s">
        <v>30</v>
      </c>
      <c r="J8" s="267" t="s">
        <v>31</v>
      </c>
      <c r="K8" s="266" t="s">
        <v>30</v>
      </c>
      <c r="L8" s="641"/>
      <c r="M8" s="631"/>
      <c r="N8" s="268" t="s">
        <v>31</v>
      </c>
      <c r="O8" s="266" t="s">
        <v>30</v>
      </c>
      <c r="P8" s="267" t="s">
        <v>31</v>
      </c>
      <c r="Q8" s="266" t="s">
        <v>30</v>
      </c>
      <c r="R8" s="641"/>
      <c r="S8" s="634"/>
      <c r="T8" s="268" t="s">
        <v>31</v>
      </c>
      <c r="U8" s="266" t="s">
        <v>30</v>
      </c>
      <c r="V8" s="267" t="s">
        <v>31</v>
      </c>
      <c r="W8" s="266" t="s">
        <v>30</v>
      </c>
      <c r="X8" s="641"/>
      <c r="Y8" s="647"/>
    </row>
    <row r="9" spans="1:25" s="258" customFormat="1" ht="18" customHeight="1" thickBot="1" thickTop="1">
      <c r="A9" s="322" t="s">
        <v>24</v>
      </c>
      <c r="B9" s="320">
        <f>B10+B19+B33+B43+B52+B57</f>
        <v>24410.232000000004</v>
      </c>
      <c r="C9" s="319">
        <f>C10+C19+C33+C43+C52+C57</f>
        <v>18384.569</v>
      </c>
      <c r="D9" s="318">
        <f>D10+D19+D33+D43+D52+D57</f>
        <v>2283.229</v>
      </c>
      <c r="E9" s="319">
        <f>E10+E19+E33+E43+E52+E57</f>
        <v>2226.266</v>
      </c>
      <c r="F9" s="318">
        <f aca="true" t="shared" si="0" ref="F9:F18">SUM(B9:E9)</f>
        <v>47304.29600000001</v>
      </c>
      <c r="G9" s="321">
        <f aca="true" t="shared" si="1" ref="G9:G18">F9/$F$9</f>
        <v>1</v>
      </c>
      <c r="H9" s="320">
        <f>H10+H19+H33+H43+H52+H57</f>
        <v>26428.444</v>
      </c>
      <c r="I9" s="319">
        <f>I10+I19+I33+I43+I52+I57</f>
        <v>20319.513</v>
      </c>
      <c r="J9" s="318">
        <f>J10+J19+J33+J43+J52+J57</f>
        <v>2167.1519999999996</v>
      </c>
      <c r="K9" s="319">
        <f>K10+K19+K33+K43+K52+K57</f>
        <v>1745.642</v>
      </c>
      <c r="L9" s="318">
        <f aca="true" t="shared" si="2" ref="L9:L18">SUM(H9:K9)</f>
        <v>50660.751</v>
      </c>
      <c r="M9" s="435">
        <f aca="true" t="shared" si="3" ref="M9:M21">IF(ISERROR(F9/L9-1),"         /0",(F9/L9-1))</f>
        <v>-0.06625355790718512</v>
      </c>
      <c r="N9" s="320">
        <f>N10+N19+N33+N43+N52+N57</f>
        <v>312575.591</v>
      </c>
      <c r="O9" s="319">
        <f>O10+O19+O33+O43+O52+O57</f>
        <v>191251.38900000002</v>
      </c>
      <c r="P9" s="318">
        <f>P10+P19+P33+P43+P52+P57</f>
        <v>33697.487</v>
      </c>
      <c r="Q9" s="319">
        <f>Q10+Q19+Q33+Q43+Q52+Q57</f>
        <v>24790.195999999996</v>
      </c>
      <c r="R9" s="318">
        <f aca="true" t="shared" si="4" ref="R9:R18">SUM(N9:Q9)</f>
        <v>562314.6630000001</v>
      </c>
      <c r="S9" s="321">
        <f aca="true" t="shared" si="5" ref="S9:S18">R9/$R$9</f>
        <v>1</v>
      </c>
      <c r="T9" s="320">
        <f>T10+T19+T33+T43+T52+T57</f>
        <v>309957.2900000001</v>
      </c>
      <c r="U9" s="319">
        <f>U10+U19+U33+U43+U52+U57</f>
        <v>208591.16199999998</v>
      </c>
      <c r="V9" s="318">
        <f>V10+V19+V33+V43+V52+V57</f>
        <v>30695.646000000004</v>
      </c>
      <c r="W9" s="319">
        <f>W10+W19+W33+W43+W52+W57</f>
        <v>21815.262000000002</v>
      </c>
      <c r="X9" s="318">
        <f aca="true" t="shared" si="6" ref="X9:X18">SUM(T9:W9)</f>
        <v>571059.36</v>
      </c>
      <c r="Y9" s="317">
        <f>IF(ISERROR(R9/X9-1),"         /0",(R9/X9-1))</f>
        <v>-0.015313113859126481</v>
      </c>
    </row>
    <row r="10" spans="1:25" s="235" customFormat="1" ht="19.5" customHeight="1" thickTop="1">
      <c r="A10" s="316" t="s">
        <v>60</v>
      </c>
      <c r="B10" s="313">
        <f>SUM(B11:B18)</f>
        <v>16051.908000000001</v>
      </c>
      <c r="C10" s="312">
        <f>SUM(C11:C18)</f>
        <v>10418.129</v>
      </c>
      <c r="D10" s="311">
        <f>SUM(D11:D18)</f>
        <v>2266.075</v>
      </c>
      <c r="E10" s="312">
        <f>SUM(E11:E18)</f>
        <v>1749.226</v>
      </c>
      <c r="F10" s="311">
        <f t="shared" si="0"/>
        <v>30485.338000000003</v>
      </c>
      <c r="G10" s="314">
        <f t="shared" si="1"/>
        <v>0.6444517850979116</v>
      </c>
      <c r="H10" s="313">
        <f>SUM(H11:H18)</f>
        <v>17553.155</v>
      </c>
      <c r="I10" s="312">
        <f>SUM(I11:I18)</f>
        <v>10199.447999999999</v>
      </c>
      <c r="J10" s="311">
        <f>SUM(J11:J18)</f>
        <v>1986.3509999999999</v>
      </c>
      <c r="K10" s="312">
        <f>SUM(K11:K18)</f>
        <v>1272.531</v>
      </c>
      <c r="L10" s="311">
        <f t="shared" si="2"/>
        <v>31011.484999999993</v>
      </c>
      <c r="M10" s="315">
        <f t="shared" si="3"/>
        <v>-0.016966198168194446</v>
      </c>
      <c r="N10" s="313">
        <f>SUM(N11:N18)</f>
        <v>207895.83600000004</v>
      </c>
      <c r="O10" s="312">
        <f>SUM(O11:O18)</f>
        <v>98651.55600000003</v>
      </c>
      <c r="P10" s="311">
        <f>SUM(P11:P18)</f>
        <v>29950.256999999998</v>
      </c>
      <c r="Q10" s="312">
        <f>SUM(Q11:Q18)</f>
        <v>15288.253999999999</v>
      </c>
      <c r="R10" s="311">
        <f t="shared" si="4"/>
        <v>351785.90300000005</v>
      </c>
      <c r="S10" s="314">
        <f t="shared" si="5"/>
        <v>0.6256032896655942</v>
      </c>
      <c r="T10" s="313">
        <f>SUM(T11:T18)</f>
        <v>198191.46500000005</v>
      </c>
      <c r="U10" s="312">
        <f>SUM(U11:U18)</f>
        <v>103352.118</v>
      </c>
      <c r="V10" s="311">
        <f>SUM(V11:V18)</f>
        <v>29463.758</v>
      </c>
      <c r="W10" s="312">
        <f>SUM(W11:W18)</f>
        <v>15866.463</v>
      </c>
      <c r="X10" s="311">
        <f t="shared" si="6"/>
        <v>346873.804</v>
      </c>
      <c r="Y10" s="310">
        <f aca="true" t="shared" si="7" ref="Y10:Y18">IF(ISERROR(R10/X10-1),"         /0",IF(R10/X10&gt;5,"  *  ",(R10/X10-1)))</f>
        <v>0.014161054952423147</v>
      </c>
    </row>
    <row r="11" spans="1:25" ht="19.5" customHeight="1">
      <c r="A11" s="234" t="s">
        <v>268</v>
      </c>
      <c r="B11" s="232">
        <v>11127.588</v>
      </c>
      <c r="C11" s="229">
        <v>7624.027</v>
      </c>
      <c r="D11" s="228">
        <v>1551.174</v>
      </c>
      <c r="E11" s="229">
        <v>1708.718</v>
      </c>
      <c r="F11" s="228">
        <f t="shared" si="0"/>
        <v>22011.506999999998</v>
      </c>
      <c r="G11" s="231">
        <f t="shared" si="1"/>
        <v>0.46531729380350556</v>
      </c>
      <c r="H11" s="232">
        <v>12262.575</v>
      </c>
      <c r="I11" s="229">
        <v>7428.467999999999</v>
      </c>
      <c r="J11" s="228">
        <v>1437.702</v>
      </c>
      <c r="K11" s="229">
        <v>1215.82</v>
      </c>
      <c r="L11" s="228">
        <f t="shared" si="2"/>
        <v>22344.565</v>
      </c>
      <c r="M11" s="233">
        <f t="shared" si="3"/>
        <v>-0.014905548619988829</v>
      </c>
      <c r="N11" s="232">
        <v>143653.54200000004</v>
      </c>
      <c r="O11" s="229">
        <v>71831.34300000001</v>
      </c>
      <c r="P11" s="228">
        <v>21588.229</v>
      </c>
      <c r="Q11" s="229">
        <v>15034.015</v>
      </c>
      <c r="R11" s="228">
        <f t="shared" si="4"/>
        <v>252107.12900000007</v>
      </c>
      <c r="S11" s="231">
        <f t="shared" si="5"/>
        <v>0.4483381736037</v>
      </c>
      <c r="T11" s="232">
        <v>139182.99600000004</v>
      </c>
      <c r="U11" s="229">
        <v>74432.477</v>
      </c>
      <c r="V11" s="228">
        <v>19918.743000000002</v>
      </c>
      <c r="W11" s="229">
        <v>14849.186</v>
      </c>
      <c r="X11" s="228">
        <f t="shared" si="6"/>
        <v>248383.40200000006</v>
      </c>
      <c r="Y11" s="227">
        <f t="shared" si="7"/>
        <v>0.014991851186578087</v>
      </c>
    </row>
    <row r="12" spans="1:25" ht="19.5" customHeight="1">
      <c r="A12" s="234" t="s">
        <v>270</v>
      </c>
      <c r="B12" s="232">
        <v>3818.445</v>
      </c>
      <c r="C12" s="229">
        <v>435.219</v>
      </c>
      <c r="D12" s="228">
        <v>714.701</v>
      </c>
      <c r="E12" s="229">
        <v>40.108</v>
      </c>
      <c r="F12" s="228">
        <f t="shared" si="0"/>
        <v>5008.473</v>
      </c>
      <c r="G12" s="231">
        <f t="shared" si="1"/>
        <v>0.10587776213813643</v>
      </c>
      <c r="H12" s="232">
        <v>3860.754</v>
      </c>
      <c r="I12" s="229">
        <v>581.546</v>
      </c>
      <c r="J12" s="228">
        <v>286.368</v>
      </c>
      <c r="K12" s="229"/>
      <c r="L12" s="228">
        <f t="shared" si="2"/>
        <v>4728.668000000001</v>
      </c>
      <c r="M12" s="233">
        <f t="shared" si="3"/>
        <v>0.05917205437133655</v>
      </c>
      <c r="N12" s="232">
        <v>51106.562999999995</v>
      </c>
      <c r="O12" s="229">
        <v>4169.362000000001</v>
      </c>
      <c r="P12" s="228">
        <v>7386.46</v>
      </c>
      <c r="Q12" s="229">
        <v>140.572</v>
      </c>
      <c r="R12" s="228">
        <f t="shared" si="4"/>
        <v>62802.956999999995</v>
      </c>
      <c r="S12" s="231">
        <f t="shared" si="5"/>
        <v>0.11168650069507433</v>
      </c>
      <c r="T12" s="232">
        <v>45915.736999999994</v>
      </c>
      <c r="U12" s="229">
        <v>5217.143999999999</v>
      </c>
      <c r="V12" s="228">
        <v>7040.171000000001</v>
      </c>
      <c r="W12" s="229">
        <v>604.247</v>
      </c>
      <c r="X12" s="228">
        <f t="shared" si="6"/>
        <v>58777.299</v>
      </c>
      <c r="Y12" s="227">
        <f t="shared" si="7"/>
        <v>0.06849001346591299</v>
      </c>
    </row>
    <row r="13" spans="1:25" ht="19.5" customHeight="1">
      <c r="A13" s="234" t="s">
        <v>271</v>
      </c>
      <c r="B13" s="232">
        <v>50.298</v>
      </c>
      <c r="C13" s="229">
        <v>664.409</v>
      </c>
      <c r="D13" s="228">
        <v>0</v>
      </c>
      <c r="E13" s="229">
        <v>0</v>
      </c>
      <c r="F13" s="228">
        <f t="shared" si="0"/>
        <v>714.707</v>
      </c>
      <c r="G13" s="231">
        <f t="shared" si="1"/>
        <v>0.015108712324986295</v>
      </c>
      <c r="H13" s="232">
        <v>109.90100000000001</v>
      </c>
      <c r="I13" s="229">
        <v>701.643</v>
      </c>
      <c r="J13" s="228"/>
      <c r="K13" s="229"/>
      <c r="L13" s="228">
        <f t="shared" si="2"/>
        <v>811.5440000000001</v>
      </c>
      <c r="M13" s="233">
        <f>IF(ISERROR(F13/L13-1),"         /0",(F13/L13-1))</f>
        <v>-0.11932439892353353</v>
      </c>
      <c r="N13" s="232">
        <v>546.119</v>
      </c>
      <c r="O13" s="229">
        <v>6090.360999999999</v>
      </c>
      <c r="P13" s="228">
        <v>0</v>
      </c>
      <c r="Q13" s="229">
        <v>0</v>
      </c>
      <c r="R13" s="228">
        <f t="shared" si="4"/>
        <v>6636.479999999999</v>
      </c>
      <c r="S13" s="231">
        <f t="shared" si="5"/>
        <v>0.011802075308856028</v>
      </c>
      <c r="T13" s="232">
        <v>547.0889999999999</v>
      </c>
      <c r="U13" s="229">
        <v>6007.645999999999</v>
      </c>
      <c r="V13" s="228">
        <v>0</v>
      </c>
      <c r="W13" s="229">
        <v>50.477</v>
      </c>
      <c r="X13" s="228">
        <f t="shared" si="6"/>
        <v>6605.211999999999</v>
      </c>
      <c r="Y13" s="227">
        <f t="shared" si="7"/>
        <v>0.004733837460478174</v>
      </c>
    </row>
    <row r="14" spans="1:25" ht="19.5" customHeight="1">
      <c r="A14" s="234" t="s">
        <v>276</v>
      </c>
      <c r="B14" s="232">
        <v>23.243</v>
      </c>
      <c r="C14" s="229">
        <v>638.518</v>
      </c>
      <c r="D14" s="228">
        <v>0</v>
      </c>
      <c r="E14" s="229">
        <v>0</v>
      </c>
      <c r="F14" s="228">
        <f t="shared" si="0"/>
        <v>661.7610000000001</v>
      </c>
      <c r="G14" s="231">
        <f t="shared" si="1"/>
        <v>0.013989448231086664</v>
      </c>
      <c r="H14" s="232">
        <v>35.147000000000006</v>
      </c>
      <c r="I14" s="229">
        <v>441.147</v>
      </c>
      <c r="J14" s="228"/>
      <c r="K14" s="229"/>
      <c r="L14" s="228">
        <f t="shared" si="2"/>
        <v>476.294</v>
      </c>
      <c r="M14" s="233">
        <f t="shared" si="3"/>
        <v>0.389396045299752</v>
      </c>
      <c r="N14" s="232">
        <v>278.198</v>
      </c>
      <c r="O14" s="229">
        <v>6249.771000000001</v>
      </c>
      <c r="P14" s="228">
        <v>0</v>
      </c>
      <c r="Q14" s="229">
        <v>0</v>
      </c>
      <c r="R14" s="228">
        <f t="shared" si="4"/>
        <v>6527.969000000001</v>
      </c>
      <c r="S14" s="231">
        <f t="shared" si="5"/>
        <v>0.01160910328244455</v>
      </c>
      <c r="T14" s="232">
        <v>369.35</v>
      </c>
      <c r="U14" s="229">
        <v>6663.706</v>
      </c>
      <c r="V14" s="228">
        <v>0.136</v>
      </c>
      <c r="W14" s="229">
        <v>0.159</v>
      </c>
      <c r="X14" s="228">
        <f t="shared" si="6"/>
        <v>7033.351000000001</v>
      </c>
      <c r="Y14" s="227">
        <f t="shared" si="7"/>
        <v>-0.07185508017444309</v>
      </c>
    </row>
    <row r="15" spans="1:25" ht="19.5" customHeight="1">
      <c r="A15" s="234" t="s">
        <v>274</v>
      </c>
      <c r="B15" s="232">
        <v>300.615</v>
      </c>
      <c r="C15" s="229">
        <v>122.484</v>
      </c>
      <c r="D15" s="228">
        <v>0</v>
      </c>
      <c r="E15" s="229">
        <v>0</v>
      </c>
      <c r="F15" s="228">
        <f t="shared" si="0"/>
        <v>423.099</v>
      </c>
      <c r="G15" s="231">
        <f t="shared" si="1"/>
        <v>0.008944198218275988</v>
      </c>
      <c r="H15" s="232">
        <v>348.23299999999995</v>
      </c>
      <c r="I15" s="229">
        <v>147.64000000000001</v>
      </c>
      <c r="J15" s="228"/>
      <c r="K15" s="229"/>
      <c r="L15" s="228">
        <f t="shared" si="2"/>
        <v>495.87299999999993</v>
      </c>
      <c r="M15" s="233">
        <f t="shared" si="3"/>
        <v>-0.14675935168883958</v>
      </c>
      <c r="N15" s="232">
        <v>2987.333</v>
      </c>
      <c r="O15" s="229">
        <v>1479.5710000000001</v>
      </c>
      <c r="P15" s="228">
        <v>0</v>
      </c>
      <c r="Q15" s="229">
        <v>0</v>
      </c>
      <c r="R15" s="228">
        <f t="shared" si="4"/>
        <v>4466.904</v>
      </c>
      <c r="S15" s="231">
        <f t="shared" si="5"/>
        <v>0.00794378004686675</v>
      </c>
      <c r="T15" s="232">
        <v>2635.799</v>
      </c>
      <c r="U15" s="229">
        <v>1579.2549999999997</v>
      </c>
      <c r="V15" s="228">
        <v>0</v>
      </c>
      <c r="W15" s="229">
        <v>0</v>
      </c>
      <c r="X15" s="228">
        <f t="shared" si="6"/>
        <v>4215.054</v>
      </c>
      <c r="Y15" s="227">
        <f t="shared" si="7"/>
        <v>0.05975012419769721</v>
      </c>
    </row>
    <row r="16" spans="1:25" ht="19.5" customHeight="1">
      <c r="A16" s="234" t="s">
        <v>278</v>
      </c>
      <c r="B16" s="232">
        <v>168.162</v>
      </c>
      <c r="C16" s="229">
        <v>101.999</v>
      </c>
      <c r="D16" s="228">
        <v>0</v>
      </c>
      <c r="E16" s="229">
        <v>0</v>
      </c>
      <c r="F16" s="228">
        <f t="shared" si="0"/>
        <v>270.161</v>
      </c>
      <c r="G16" s="231">
        <f t="shared" si="1"/>
        <v>0.00571113033792956</v>
      </c>
      <c r="H16" s="232">
        <v>177.788</v>
      </c>
      <c r="I16" s="229">
        <v>111.168</v>
      </c>
      <c r="J16" s="228"/>
      <c r="K16" s="229"/>
      <c r="L16" s="228">
        <f t="shared" si="2"/>
        <v>288.956</v>
      </c>
      <c r="M16" s="233">
        <f t="shared" si="3"/>
        <v>-0.06504450504575099</v>
      </c>
      <c r="N16" s="232">
        <v>1678.7449999999997</v>
      </c>
      <c r="O16" s="229">
        <v>1430.251</v>
      </c>
      <c r="P16" s="228"/>
      <c r="Q16" s="229"/>
      <c r="R16" s="228">
        <f t="shared" si="4"/>
        <v>3108.9959999999996</v>
      </c>
      <c r="S16" s="231">
        <f t="shared" si="5"/>
        <v>0.005528925714675876</v>
      </c>
      <c r="T16" s="232">
        <v>1532.8790000000001</v>
      </c>
      <c r="U16" s="229">
        <v>1379.5459999999998</v>
      </c>
      <c r="V16" s="228">
        <v>0</v>
      </c>
      <c r="W16" s="229">
        <v>0</v>
      </c>
      <c r="X16" s="228">
        <f t="shared" si="6"/>
        <v>2912.425</v>
      </c>
      <c r="Y16" s="227">
        <f t="shared" si="7"/>
        <v>0.06749392688223721</v>
      </c>
    </row>
    <row r="17" spans="1:25" ht="19.5" customHeight="1">
      <c r="A17" s="234" t="s">
        <v>277</v>
      </c>
      <c r="B17" s="232">
        <v>28.244</v>
      </c>
      <c r="C17" s="229">
        <v>4.748</v>
      </c>
      <c r="D17" s="228">
        <v>0</v>
      </c>
      <c r="E17" s="229">
        <v>0</v>
      </c>
      <c r="F17" s="228">
        <f t="shared" si="0"/>
        <v>32.992</v>
      </c>
      <c r="G17" s="231">
        <f t="shared" si="1"/>
        <v>0.000697441940579773</v>
      </c>
      <c r="H17" s="232">
        <v>32.493</v>
      </c>
      <c r="I17" s="229">
        <v>0.803</v>
      </c>
      <c r="J17" s="228"/>
      <c r="K17" s="229"/>
      <c r="L17" s="228">
        <f t="shared" si="2"/>
        <v>33.296</v>
      </c>
      <c r="M17" s="233">
        <f t="shared" si="3"/>
        <v>-0.00913022585295542</v>
      </c>
      <c r="N17" s="232">
        <v>482.38599999999997</v>
      </c>
      <c r="O17" s="229">
        <v>39.733999999999995</v>
      </c>
      <c r="P17" s="228"/>
      <c r="Q17" s="229"/>
      <c r="R17" s="228">
        <f t="shared" si="4"/>
        <v>522.12</v>
      </c>
      <c r="S17" s="231">
        <f t="shared" si="5"/>
        <v>0.0009285192692903331</v>
      </c>
      <c r="T17" s="232">
        <v>382.901</v>
      </c>
      <c r="U17" s="229">
        <v>33.144</v>
      </c>
      <c r="V17" s="228"/>
      <c r="W17" s="229"/>
      <c r="X17" s="228">
        <f t="shared" si="6"/>
        <v>416.045</v>
      </c>
      <c r="Y17" s="227">
        <f t="shared" si="7"/>
        <v>0.25496040091816985</v>
      </c>
    </row>
    <row r="18" spans="1:25" ht="19.5" customHeight="1" thickBot="1">
      <c r="A18" s="234" t="s">
        <v>267</v>
      </c>
      <c r="B18" s="232">
        <v>535.313</v>
      </c>
      <c r="C18" s="229">
        <v>826.7249999999999</v>
      </c>
      <c r="D18" s="228">
        <v>0.2</v>
      </c>
      <c r="E18" s="229">
        <v>0.4</v>
      </c>
      <c r="F18" s="228">
        <f t="shared" si="0"/>
        <v>1362.6380000000001</v>
      </c>
      <c r="G18" s="231">
        <f t="shared" si="1"/>
        <v>0.028805798103411155</v>
      </c>
      <c r="H18" s="232">
        <v>726.2640000000001</v>
      </c>
      <c r="I18" s="229">
        <v>787.033</v>
      </c>
      <c r="J18" s="228">
        <v>262.281</v>
      </c>
      <c r="K18" s="229">
        <v>56.711000000000006</v>
      </c>
      <c r="L18" s="228">
        <f t="shared" si="2"/>
        <v>1832.289</v>
      </c>
      <c r="M18" s="233">
        <f t="shared" si="3"/>
        <v>-0.25631928151072225</v>
      </c>
      <c r="N18" s="232">
        <v>7162.949999999995</v>
      </c>
      <c r="O18" s="229">
        <v>7361.162999999998</v>
      </c>
      <c r="P18" s="228">
        <v>975.5679999999998</v>
      </c>
      <c r="Q18" s="229">
        <v>113.667</v>
      </c>
      <c r="R18" s="228">
        <f t="shared" si="4"/>
        <v>15613.347999999993</v>
      </c>
      <c r="S18" s="231">
        <f t="shared" si="5"/>
        <v>0.02776621174468643</v>
      </c>
      <c r="T18" s="232">
        <v>7624.714000000001</v>
      </c>
      <c r="U18" s="229">
        <v>8039.2</v>
      </c>
      <c r="V18" s="228">
        <v>2504.707999999999</v>
      </c>
      <c r="W18" s="229">
        <v>362.39399999999995</v>
      </c>
      <c r="X18" s="228">
        <f t="shared" si="6"/>
        <v>18531.016</v>
      </c>
      <c r="Y18" s="227">
        <f t="shared" si="7"/>
        <v>-0.15744781613701087</v>
      </c>
    </row>
    <row r="19" spans="1:25" s="235" customFormat="1" ht="19.5" customHeight="1">
      <c r="A19" s="242" t="s">
        <v>59</v>
      </c>
      <c r="B19" s="239">
        <f>SUM(B20:B32)</f>
        <v>3454.548</v>
      </c>
      <c r="C19" s="238">
        <f>SUM(C20:C32)</f>
        <v>4067.449</v>
      </c>
      <c r="D19" s="237">
        <f>SUM(D20:D32)</f>
        <v>13.968</v>
      </c>
      <c r="E19" s="238">
        <f>SUM(E20:E32)</f>
        <v>175.238</v>
      </c>
      <c r="F19" s="237">
        <f aca="true" t="shared" si="8" ref="F19:F57">SUM(B19:E19)</f>
        <v>7711.2029999999995</v>
      </c>
      <c r="G19" s="240">
        <f aca="true" t="shared" si="9" ref="G19:G57">F19/$F$9</f>
        <v>0.16301274201395996</v>
      </c>
      <c r="H19" s="239">
        <f>SUM(H20:H32)</f>
        <v>3654.0000000000005</v>
      </c>
      <c r="I19" s="238">
        <f>SUM(I20:I32)</f>
        <v>5794.986000000001</v>
      </c>
      <c r="J19" s="237">
        <f>SUM(J20:J32)</f>
        <v>142.59300000000002</v>
      </c>
      <c r="K19" s="238">
        <f>SUM(K20:K32)</f>
        <v>434.624</v>
      </c>
      <c r="L19" s="237">
        <f aca="true" t="shared" si="10" ref="L19:L57">SUM(H19:K19)</f>
        <v>10026.203000000001</v>
      </c>
      <c r="M19" s="241">
        <f t="shared" si="3"/>
        <v>-0.23089498586852886</v>
      </c>
      <c r="N19" s="239">
        <f>SUM(N20:N32)</f>
        <v>45088.994999999995</v>
      </c>
      <c r="O19" s="238">
        <f>SUM(O20:O32)</f>
        <v>49827.048</v>
      </c>
      <c r="P19" s="237">
        <f>SUM(P20:P32)</f>
        <v>1348.1390000000001</v>
      </c>
      <c r="Q19" s="238">
        <f>SUM(Q20:Q32)</f>
        <v>5794.025</v>
      </c>
      <c r="R19" s="237">
        <f aca="true" t="shared" si="11" ref="R19:R57">SUM(N19:Q19)</f>
        <v>102058.207</v>
      </c>
      <c r="S19" s="240">
        <f aca="true" t="shared" si="12" ref="S19:S57">R19/$R$9</f>
        <v>0.18149661340060055</v>
      </c>
      <c r="T19" s="239">
        <f>SUM(T20:T32)</f>
        <v>43319.91499999999</v>
      </c>
      <c r="U19" s="238">
        <f>SUM(U20:U32)</f>
        <v>62801.00699999998</v>
      </c>
      <c r="V19" s="237">
        <f>SUM(V20:V32)</f>
        <v>569.3209999999999</v>
      </c>
      <c r="W19" s="238">
        <f>SUM(W20:W32)</f>
        <v>4965.844</v>
      </c>
      <c r="X19" s="237">
        <f aca="true" t="shared" si="13" ref="X19:X57">SUM(T19:W19)</f>
        <v>111656.08699999997</v>
      </c>
      <c r="Y19" s="236">
        <f aca="true" t="shared" si="14" ref="Y19:Y57">IF(ISERROR(R19/X19-1),"         /0",IF(R19/X19&gt;5,"  *  ",(R19/X19-1)))</f>
        <v>-0.085959308246222</v>
      </c>
    </row>
    <row r="20" spans="1:25" ht="19.5" customHeight="1">
      <c r="A20" s="249" t="s">
        <v>289</v>
      </c>
      <c r="B20" s="246">
        <v>691.307</v>
      </c>
      <c r="C20" s="244">
        <v>554.596</v>
      </c>
      <c r="D20" s="245">
        <v>0</v>
      </c>
      <c r="E20" s="244">
        <v>0</v>
      </c>
      <c r="F20" s="245">
        <f t="shared" si="8"/>
        <v>1245.903</v>
      </c>
      <c r="G20" s="247">
        <f t="shared" si="9"/>
        <v>0.0263380518336009</v>
      </c>
      <c r="H20" s="246">
        <v>677.291</v>
      </c>
      <c r="I20" s="244">
        <v>420.876</v>
      </c>
      <c r="J20" s="245"/>
      <c r="K20" s="244"/>
      <c r="L20" s="228">
        <f t="shared" si="10"/>
        <v>1098.167</v>
      </c>
      <c r="M20" s="248">
        <f t="shared" si="3"/>
        <v>0.1345296298286145</v>
      </c>
      <c r="N20" s="246">
        <v>8485.041000000001</v>
      </c>
      <c r="O20" s="244">
        <v>5785.886000000002</v>
      </c>
      <c r="P20" s="245">
        <v>44.991</v>
      </c>
      <c r="Q20" s="244">
        <v>151.735</v>
      </c>
      <c r="R20" s="245">
        <f t="shared" si="11"/>
        <v>14467.653000000004</v>
      </c>
      <c r="S20" s="247">
        <f t="shared" si="12"/>
        <v>0.025728749314154028</v>
      </c>
      <c r="T20" s="250">
        <v>7510.206999999998</v>
      </c>
      <c r="U20" s="244">
        <v>5528.126999999999</v>
      </c>
      <c r="V20" s="245">
        <v>0</v>
      </c>
      <c r="W20" s="244">
        <v>44.725</v>
      </c>
      <c r="X20" s="245">
        <f t="shared" si="13"/>
        <v>13083.058999999996</v>
      </c>
      <c r="Y20" s="243">
        <f t="shared" si="14"/>
        <v>0.10583105984617269</v>
      </c>
    </row>
    <row r="21" spans="1:25" ht="19.5" customHeight="1">
      <c r="A21" s="249" t="s">
        <v>290</v>
      </c>
      <c r="B21" s="246">
        <v>558.875</v>
      </c>
      <c r="C21" s="244">
        <v>659.482</v>
      </c>
      <c r="D21" s="245">
        <v>0</v>
      </c>
      <c r="E21" s="244">
        <v>0</v>
      </c>
      <c r="F21" s="245">
        <f t="shared" si="8"/>
        <v>1218.357</v>
      </c>
      <c r="G21" s="247">
        <f t="shared" si="9"/>
        <v>0.02575573685738817</v>
      </c>
      <c r="H21" s="246">
        <v>565.626</v>
      </c>
      <c r="I21" s="244">
        <v>1891.249</v>
      </c>
      <c r="J21" s="245"/>
      <c r="K21" s="244">
        <v>63.384</v>
      </c>
      <c r="L21" s="245">
        <f t="shared" si="10"/>
        <v>2520.259</v>
      </c>
      <c r="M21" s="248">
        <f t="shared" si="3"/>
        <v>-0.5165746853795583</v>
      </c>
      <c r="N21" s="246">
        <v>8180.0289999999995</v>
      </c>
      <c r="O21" s="244">
        <v>10742.554999999998</v>
      </c>
      <c r="P21" s="245">
        <v>132.95999999999998</v>
      </c>
      <c r="Q21" s="244">
        <v>328.47400000000005</v>
      </c>
      <c r="R21" s="245">
        <f t="shared" si="11"/>
        <v>19384.017999999996</v>
      </c>
      <c r="S21" s="247">
        <f t="shared" si="12"/>
        <v>0.03447183450025025</v>
      </c>
      <c r="T21" s="250">
        <v>7131.739000000002</v>
      </c>
      <c r="U21" s="244">
        <v>18936.748999999993</v>
      </c>
      <c r="V21" s="245">
        <v>90.87</v>
      </c>
      <c r="W21" s="244">
        <v>1276.562</v>
      </c>
      <c r="X21" s="245">
        <f t="shared" si="13"/>
        <v>27435.91999999999</v>
      </c>
      <c r="Y21" s="243">
        <f t="shared" si="14"/>
        <v>-0.2934802988199411</v>
      </c>
    </row>
    <row r="22" spans="1:25" ht="19.5" customHeight="1">
      <c r="A22" s="249" t="s">
        <v>293</v>
      </c>
      <c r="B22" s="246">
        <v>193.994</v>
      </c>
      <c r="C22" s="244">
        <v>762.78</v>
      </c>
      <c r="D22" s="245">
        <v>0</v>
      </c>
      <c r="E22" s="244">
        <v>0</v>
      </c>
      <c r="F22" s="228">
        <f t="shared" si="8"/>
        <v>956.774</v>
      </c>
      <c r="G22" s="247">
        <f t="shared" si="9"/>
        <v>0.020225943115187675</v>
      </c>
      <c r="H22" s="246">
        <v>388.404</v>
      </c>
      <c r="I22" s="244">
        <v>823.9110000000001</v>
      </c>
      <c r="J22" s="245"/>
      <c r="K22" s="244"/>
      <c r="L22" s="245">
        <f t="shared" si="10"/>
        <v>1212.315</v>
      </c>
      <c r="M22" s="248" t="s">
        <v>49</v>
      </c>
      <c r="N22" s="246">
        <v>6274.615999999998</v>
      </c>
      <c r="O22" s="244">
        <v>8016.774000000001</v>
      </c>
      <c r="P22" s="245">
        <v>0.065</v>
      </c>
      <c r="Q22" s="244">
        <v>106.80399999999999</v>
      </c>
      <c r="R22" s="245">
        <f t="shared" si="11"/>
        <v>14398.259</v>
      </c>
      <c r="S22" s="247">
        <f t="shared" si="12"/>
        <v>0.025605341541662767</v>
      </c>
      <c r="T22" s="250">
        <v>4988.119999999998</v>
      </c>
      <c r="U22" s="244">
        <v>6737.26</v>
      </c>
      <c r="V22" s="245"/>
      <c r="W22" s="244">
        <v>233.663</v>
      </c>
      <c r="X22" s="245">
        <f t="shared" si="13"/>
        <v>11959.042999999998</v>
      </c>
      <c r="Y22" s="243">
        <f t="shared" si="14"/>
        <v>0.20396414662945883</v>
      </c>
    </row>
    <row r="23" spans="1:25" ht="19.5" customHeight="1">
      <c r="A23" s="249" t="s">
        <v>291</v>
      </c>
      <c r="B23" s="246">
        <v>516.137</v>
      </c>
      <c r="C23" s="244">
        <v>405.225</v>
      </c>
      <c r="D23" s="245">
        <v>0</v>
      </c>
      <c r="E23" s="244">
        <v>6.186</v>
      </c>
      <c r="F23" s="245">
        <f t="shared" si="8"/>
        <v>927.548</v>
      </c>
      <c r="G23" s="247">
        <f t="shared" si="9"/>
        <v>0.019608113394183054</v>
      </c>
      <c r="H23" s="246">
        <v>698.525</v>
      </c>
      <c r="I23" s="244">
        <v>245.668</v>
      </c>
      <c r="J23" s="245"/>
      <c r="K23" s="244">
        <v>24.081</v>
      </c>
      <c r="L23" s="245">
        <f t="shared" si="10"/>
        <v>968.274</v>
      </c>
      <c r="M23" s="248">
        <f aca="true" t="shared" si="15" ref="M23:M39">IF(ISERROR(F23/L23-1),"         /0",(F23/L23-1))</f>
        <v>-0.042060408520728676</v>
      </c>
      <c r="N23" s="246">
        <v>7658.432000000001</v>
      </c>
      <c r="O23" s="244">
        <v>3370.1670000000017</v>
      </c>
      <c r="P23" s="245">
        <v>0</v>
      </c>
      <c r="Q23" s="244">
        <v>1097.8539999999998</v>
      </c>
      <c r="R23" s="245">
        <f t="shared" si="11"/>
        <v>12126.453000000001</v>
      </c>
      <c r="S23" s="247">
        <f t="shared" si="12"/>
        <v>0.021565244155833083</v>
      </c>
      <c r="T23" s="250">
        <v>9099.943</v>
      </c>
      <c r="U23" s="244">
        <v>2865.2209999999995</v>
      </c>
      <c r="V23" s="245">
        <v>0</v>
      </c>
      <c r="W23" s="244">
        <v>667.808</v>
      </c>
      <c r="X23" s="245">
        <f t="shared" si="13"/>
        <v>12632.971999999998</v>
      </c>
      <c r="Y23" s="243">
        <f t="shared" si="14"/>
        <v>-0.0400949990231908</v>
      </c>
    </row>
    <row r="24" spans="1:25" ht="19.5" customHeight="1">
      <c r="A24" s="249" t="s">
        <v>359</v>
      </c>
      <c r="B24" s="246">
        <v>0</v>
      </c>
      <c r="C24" s="244">
        <v>707.911</v>
      </c>
      <c r="D24" s="245">
        <v>0</v>
      </c>
      <c r="E24" s="244">
        <v>0</v>
      </c>
      <c r="F24" s="245">
        <f t="shared" si="8"/>
        <v>707.911</v>
      </c>
      <c r="G24" s="247">
        <f t="shared" si="9"/>
        <v>0.014965046726411482</v>
      </c>
      <c r="H24" s="246">
        <v>90.721</v>
      </c>
      <c r="I24" s="244">
        <v>644.129</v>
      </c>
      <c r="J24" s="245"/>
      <c r="K24" s="244">
        <v>40.57</v>
      </c>
      <c r="L24" s="245">
        <f t="shared" si="10"/>
        <v>775.4200000000001</v>
      </c>
      <c r="M24" s="248">
        <f t="shared" si="15"/>
        <v>-0.08706120554022356</v>
      </c>
      <c r="N24" s="246">
        <v>137.243</v>
      </c>
      <c r="O24" s="244">
        <v>7076.629000000003</v>
      </c>
      <c r="P24" s="245"/>
      <c r="Q24" s="244">
        <v>171.328</v>
      </c>
      <c r="R24" s="245">
        <f t="shared" si="11"/>
        <v>7385.2000000000035</v>
      </c>
      <c r="S24" s="247">
        <f t="shared" si="12"/>
        <v>0.013133571798749275</v>
      </c>
      <c r="T24" s="250">
        <v>97.387</v>
      </c>
      <c r="U24" s="244">
        <v>7829.464999999998</v>
      </c>
      <c r="V24" s="245"/>
      <c r="W24" s="244">
        <v>483.3650000000001</v>
      </c>
      <c r="X24" s="245">
        <f t="shared" si="13"/>
        <v>8410.216999999999</v>
      </c>
      <c r="Y24" s="243">
        <f t="shared" si="14"/>
        <v>-0.12187759245688845</v>
      </c>
    </row>
    <row r="25" spans="1:25" ht="19.5" customHeight="1">
      <c r="A25" s="249" t="s">
        <v>296</v>
      </c>
      <c r="B25" s="246">
        <v>363.141</v>
      </c>
      <c r="C25" s="244">
        <v>230.008</v>
      </c>
      <c r="D25" s="245">
        <v>0</v>
      </c>
      <c r="E25" s="244">
        <v>0</v>
      </c>
      <c r="F25" s="245">
        <f>SUM(B25:E25)</f>
        <v>593.149</v>
      </c>
      <c r="G25" s="247">
        <f>F25/$F$9</f>
        <v>0.01253900914200266</v>
      </c>
      <c r="H25" s="246">
        <v>281.211</v>
      </c>
      <c r="I25" s="244">
        <v>264.985</v>
      </c>
      <c r="J25" s="245"/>
      <c r="K25" s="244"/>
      <c r="L25" s="245">
        <f>SUM(H25:K25)</f>
        <v>546.196</v>
      </c>
      <c r="M25" s="248">
        <f>IF(ISERROR(F25/L25-1),"         /0",(F25/L25-1))</f>
        <v>0.0859636467495184</v>
      </c>
      <c r="N25" s="246">
        <v>3755.0770000000007</v>
      </c>
      <c r="O25" s="244">
        <v>2359.026</v>
      </c>
      <c r="P25" s="245"/>
      <c r="Q25" s="244"/>
      <c r="R25" s="245">
        <f>SUM(N25:Q25)</f>
        <v>6114.103000000001</v>
      </c>
      <c r="S25" s="247">
        <f>R25/$R$9</f>
        <v>0.010873099000087786</v>
      </c>
      <c r="T25" s="250">
        <v>3554.6039999999994</v>
      </c>
      <c r="U25" s="244">
        <v>3296.985</v>
      </c>
      <c r="V25" s="245"/>
      <c r="W25" s="244"/>
      <c r="X25" s="245">
        <f>SUM(T25:W25)</f>
        <v>6851.589</v>
      </c>
      <c r="Y25" s="243">
        <f>IF(ISERROR(R25/X25-1),"         /0",IF(R25/X25&gt;5,"  *  ",(R25/X25-1)))</f>
        <v>-0.10763722108842178</v>
      </c>
    </row>
    <row r="26" spans="1:25" ht="19.5" customHeight="1">
      <c r="A26" s="249" t="s">
        <v>292</v>
      </c>
      <c r="B26" s="246">
        <v>139.264</v>
      </c>
      <c r="C26" s="244">
        <v>421.632</v>
      </c>
      <c r="D26" s="245">
        <v>0</v>
      </c>
      <c r="E26" s="244">
        <v>0</v>
      </c>
      <c r="F26" s="245">
        <f t="shared" si="8"/>
        <v>560.896</v>
      </c>
      <c r="G26" s="247">
        <f t="shared" si="9"/>
        <v>0.011857189461185509</v>
      </c>
      <c r="H26" s="246">
        <v>177.267</v>
      </c>
      <c r="I26" s="244">
        <v>479.79499999999996</v>
      </c>
      <c r="J26" s="245">
        <v>41.027</v>
      </c>
      <c r="K26" s="244"/>
      <c r="L26" s="245">
        <f t="shared" si="10"/>
        <v>698.0889999999999</v>
      </c>
      <c r="M26" s="248">
        <f t="shared" si="15"/>
        <v>-0.1965265173924815</v>
      </c>
      <c r="N26" s="246">
        <v>2009.6469999999997</v>
      </c>
      <c r="O26" s="244">
        <v>4469.322</v>
      </c>
      <c r="P26" s="245"/>
      <c r="Q26" s="244">
        <v>71.735</v>
      </c>
      <c r="R26" s="245">
        <f t="shared" si="11"/>
        <v>6550.704</v>
      </c>
      <c r="S26" s="247">
        <f t="shared" si="12"/>
        <v>0.011649534381784383</v>
      </c>
      <c r="T26" s="250">
        <v>2617.942000000001</v>
      </c>
      <c r="U26" s="244">
        <v>5091.73</v>
      </c>
      <c r="V26" s="245">
        <v>41.027</v>
      </c>
      <c r="W26" s="244">
        <v>273.92</v>
      </c>
      <c r="X26" s="245">
        <f t="shared" si="13"/>
        <v>8024.619000000001</v>
      </c>
      <c r="Y26" s="243">
        <f t="shared" si="14"/>
        <v>-0.18367414079098343</v>
      </c>
    </row>
    <row r="27" spans="1:25" ht="19.5" customHeight="1">
      <c r="A27" s="249" t="s">
        <v>298</v>
      </c>
      <c r="B27" s="246">
        <v>140.193</v>
      </c>
      <c r="C27" s="244">
        <v>107.09200000000001</v>
      </c>
      <c r="D27" s="245">
        <v>0</v>
      </c>
      <c r="E27" s="244">
        <v>0</v>
      </c>
      <c r="F27" s="245">
        <f t="shared" si="8"/>
        <v>247.28500000000003</v>
      </c>
      <c r="G27" s="247">
        <f t="shared" si="9"/>
        <v>0.005227537896346665</v>
      </c>
      <c r="H27" s="246">
        <v>152.192</v>
      </c>
      <c r="I27" s="244">
        <v>7.805999999999999</v>
      </c>
      <c r="J27" s="245"/>
      <c r="K27" s="244"/>
      <c r="L27" s="245">
        <f t="shared" si="10"/>
        <v>159.99800000000002</v>
      </c>
      <c r="M27" s="248">
        <f t="shared" si="15"/>
        <v>0.5455505693821172</v>
      </c>
      <c r="N27" s="246">
        <v>1173.7599999999998</v>
      </c>
      <c r="O27" s="244">
        <v>316.93199999999996</v>
      </c>
      <c r="P27" s="245">
        <v>0</v>
      </c>
      <c r="Q27" s="244">
        <v>30.011000000000003</v>
      </c>
      <c r="R27" s="245">
        <f t="shared" si="11"/>
        <v>1520.7029999999997</v>
      </c>
      <c r="S27" s="247">
        <f t="shared" si="12"/>
        <v>0.0027043630551743226</v>
      </c>
      <c r="T27" s="250">
        <v>1556.5460000000003</v>
      </c>
      <c r="U27" s="244">
        <v>177.07200000000003</v>
      </c>
      <c r="V27" s="245">
        <v>0</v>
      </c>
      <c r="W27" s="244">
        <v>16.15</v>
      </c>
      <c r="X27" s="245">
        <f t="shared" si="13"/>
        <v>1749.7680000000005</v>
      </c>
      <c r="Y27" s="243">
        <f t="shared" si="14"/>
        <v>-0.13091164085753126</v>
      </c>
    </row>
    <row r="28" spans="1:25" ht="19.5" customHeight="1">
      <c r="A28" s="249" t="s">
        <v>294</v>
      </c>
      <c r="B28" s="246">
        <v>57.730999999999995</v>
      </c>
      <c r="C28" s="244">
        <v>36.41</v>
      </c>
      <c r="D28" s="245">
        <v>0</v>
      </c>
      <c r="E28" s="244">
        <v>0</v>
      </c>
      <c r="F28" s="245">
        <f t="shared" si="8"/>
        <v>94.14099999999999</v>
      </c>
      <c r="G28" s="247">
        <f t="shared" si="9"/>
        <v>0.0019901152318174227</v>
      </c>
      <c r="H28" s="246">
        <v>30.849</v>
      </c>
      <c r="I28" s="244">
        <v>52.18000000000001</v>
      </c>
      <c r="J28" s="245"/>
      <c r="K28" s="244"/>
      <c r="L28" s="245">
        <f t="shared" si="10"/>
        <v>83.02900000000001</v>
      </c>
      <c r="M28" s="248">
        <f t="shared" si="15"/>
        <v>0.13383275722940158</v>
      </c>
      <c r="N28" s="246">
        <v>627.8610000000001</v>
      </c>
      <c r="O28" s="244">
        <v>537.931</v>
      </c>
      <c r="P28" s="245"/>
      <c r="Q28" s="244">
        <v>51.716</v>
      </c>
      <c r="R28" s="245">
        <f t="shared" si="11"/>
        <v>1217.508</v>
      </c>
      <c r="S28" s="247">
        <f t="shared" si="12"/>
        <v>0.00216517206487998</v>
      </c>
      <c r="T28" s="250">
        <v>422.8500000000001</v>
      </c>
      <c r="U28" s="244">
        <v>961.0510000000002</v>
      </c>
      <c r="V28" s="245">
        <v>11.286999999999999</v>
      </c>
      <c r="W28" s="244">
        <v>14.446</v>
      </c>
      <c r="X28" s="245">
        <f t="shared" si="13"/>
        <v>1409.6340000000002</v>
      </c>
      <c r="Y28" s="243">
        <f t="shared" si="14"/>
        <v>-0.13629495315805396</v>
      </c>
    </row>
    <row r="29" spans="1:25" ht="19.5" customHeight="1">
      <c r="A29" s="249" t="s">
        <v>297</v>
      </c>
      <c r="B29" s="246">
        <v>48.552</v>
      </c>
      <c r="C29" s="244">
        <v>14.402000000000001</v>
      </c>
      <c r="D29" s="245">
        <v>0</v>
      </c>
      <c r="E29" s="244">
        <v>0</v>
      </c>
      <c r="F29" s="245">
        <f t="shared" si="8"/>
        <v>62.954</v>
      </c>
      <c r="G29" s="247">
        <f t="shared" si="9"/>
        <v>0.0013308305021598882</v>
      </c>
      <c r="H29" s="246">
        <v>141.141</v>
      </c>
      <c r="I29" s="244">
        <v>583.393</v>
      </c>
      <c r="J29" s="245"/>
      <c r="K29" s="244">
        <v>132.681</v>
      </c>
      <c r="L29" s="245">
        <f t="shared" si="10"/>
        <v>857.215</v>
      </c>
      <c r="M29" s="248">
        <f t="shared" si="15"/>
        <v>-0.9265598478794701</v>
      </c>
      <c r="N29" s="246">
        <v>689.7940000000001</v>
      </c>
      <c r="O29" s="244">
        <v>2787.3109999999992</v>
      </c>
      <c r="P29" s="245"/>
      <c r="Q29" s="244">
        <v>120.327</v>
      </c>
      <c r="R29" s="245">
        <f t="shared" si="11"/>
        <v>3597.432</v>
      </c>
      <c r="S29" s="247">
        <f t="shared" si="12"/>
        <v>0.006397542580176323</v>
      </c>
      <c r="T29" s="250">
        <v>1424.3500000000001</v>
      </c>
      <c r="U29" s="244">
        <v>6000.772000000001</v>
      </c>
      <c r="V29" s="245"/>
      <c r="W29" s="244">
        <v>180.347</v>
      </c>
      <c r="X29" s="245">
        <f t="shared" si="13"/>
        <v>7605.469000000001</v>
      </c>
      <c r="Y29" s="243">
        <f t="shared" si="14"/>
        <v>-0.5269940617731794</v>
      </c>
    </row>
    <row r="30" spans="1:25" ht="19.5" customHeight="1">
      <c r="A30" s="249" t="s">
        <v>301</v>
      </c>
      <c r="B30" s="246">
        <v>0</v>
      </c>
      <c r="C30" s="244">
        <v>2.88</v>
      </c>
      <c r="D30" s="245">
        <v>0</v>
      </c>
      <c r="E30" s="244">
        <v>55.099999999999994</v>
      </c>
      <c r="F30" s="245">
        <f t="shared" si="8"/>
        <v>57.98</v>
      </c>
      <c r="G30" s="247">
        <f t="shared" si="9"/>
        <v>0.0012256814899010437</v>
      </c>
      <c r="H30" s="246">
        <v>6.275</v>
      </c>
      <c r="I30" s="244">
        <v>0.051</v>
      </c>
      <c r="J30" s="245"/>
      <c r="K30" s="244">
        <v>48.205</v>
      </c>
      <c r="L30" s="245">
        <f t="shared" si="10"/>
        <v>54.531</v>
      </c>
      <c r="M30" s="248">
        <f t="shared" si="15"/>
        <v>0.06324842749995407</v>
      </c>
      <c r="N30" s="246">
        <v>11.716000000000001</v>
      </c>
      <c r="O30" s="244">
        <v>78.461</v>
      </c>
      <c r="P30" s="245">
        <v>0</v>
      </c>
      <c r="Q30" s="244">
        <v>933.203</v>
      </c>
      <c r="R30" s="245">
        <f t="shared" si="11"/>
        <v>1023.38</v>
      </c>
      <c r="S30" s="247">
        <f t="shared" si="12"/>
        <v>0.0018199418712294896</v>
      </c>
      <c r="T30" s="250">
        <v>57.577999999999996</v>
      </c>
      <c r="U30" s="244">
        <v>45.17</v>
      </c>
      <c r="V30" s="245">
        <v>0</v>
      </c>
      <c r="W30" s="244">
        <v>380.106</v>
      </c>
      <c r="X30" s="245">
        <f t="shared" si="13"/>
        <v>482.854</v>
      </c>
      <c r="Y30" s="243">
        <f t="shared" si="14"/>
        <v>1.1194398306734543</v>
      </c>
    </row>
    <row r="31" spans="1:25" ht="19.5" customHeight="1">
      <c r="A31" s="249" t="s">
        <v>300</v>
      </c>
      <c r="B31" s="246">
        <v>5.508</v>
      </c>
      <c r="C31" s="244">
        <v>7.687</v>
      </c>
      <c r="D31" s="245">
        <v>0</v>
      </c>
      <c r="E31" s="244">
        <v>37.042</v>
      </c>
      <c r="F31" s="245">
        <f t="shared" si="8"/>
        <v>50.237</v>
      </c>
      <c r="G31" s="247">
        <f t="shared" si="9"/>
        <v>0.0010619965679227103</v>
      </c>
      <c r="H31" s="246">
        <v>18.8</v>
      </c>
      <c r="I31" s="244">
        <v>0</v>
      </c>
      <c r="J31" s="245"/>
      <c r="K31" s="244">
        <v>37.622</v>
      </c>
      <c r="L31" s="245">
        <f t="shared" si="10"/>
        <v>56.422</v>
      </c>
      <c r="M31" s="248">
        <f>IF(ISERROR(F31/L31-1),"         /0",(F31/L31-1))</f>
        <v>-0.10962036085214977</v>
      </c>
      <c r="N31" s="246">
        <v>140.846</v>
      </c>
      <c r="O31" s="244">
        <v>13.414</v>
      </c>
      <c r="P31" s="245"/>
      <c r="Q31" s="244">
        <v>1322.006</v>
      </c>
      <c r="R31" s="245">
        <f t="shared" si="11"/>
        <v>1476.266</v>
      </c>
      <c r="S31" s="247">
        <f t="shared" si="12"/>
        <v>0.002625337906224935</v>
      </c>
      <c r="T31" s="250">
        <v>193.65</v>
      </c>
      <c r="U31" s="244">
        <v>75.226</v>
      </c>
      <c r="V31" s="245">
        <v>0.1</v>
      </c>
      <c r="W31" s="244">
        <v>495.18899999999996</v>
      </c>
      <c r="X31" s="245">
        <f t="shared" si="13"/>
        <v>764.165</v>
      </c>
      <c r="Y31" s="243">
        <f t="shared" si="14"/>
        <v>0.9318681174877155</v>
      </c>
    </row>
    <row r="32" spans="1:25" ht="19.5" customHeight="1" thickBot="1">
      <c r="A32" s="249" t="s">
        <v>267</v>
      </c>
      <c r="B32" s="246">
        <v>739.8459999999999</v>
      </c>
      <c r="C32" s="244">
        <v>157.34400000000002</v>
      </c>
      <c r="D32" s="245">
        <v>13.968</v>
      </c>
      <c r="E32" s="244">
        <v>76.91</v>
      </c>
      <c r="F32" s="245">
        <f t="shared" si="8"/>
        <v>988.0679999999999</v>
      </c>
      <c r="G32" s="247">
        <f t="shared" si="9"/>
        <v>0.020887489795852785</v>
      </c>
      <c r="H32" s="246">
        <v>425.698</v>
      </c>
      <c r="I32" s="244">
        <v>380.9429999999999</v>
      </c>
      <c r="J32" s="245">
        <v>101.566</v>
      </c>
      <c r="K32" s="244">
        <v>88.08100000000002</v>
      </c>
      <c r="L32" s="245">
        <f t="shared" si="10"/>
        <v>996.2879999999999</v>
      </c>
      <c r="M32" s="248">
        <f t="shared" si="15"/>
        <v>-0.008250626324918131</v>
      </c>
      <c r="N32" s="246">
        <v>5944.933000000004</v>
      </c>
      <c r="O32" s="244">
        <v>4272.640000000001</v>
      </c>
      <c r="P32" s="245">
        <v>1170.123</v>
      </c>
      <c r="Q32" s="244">
        <v>1408.8319999999999</v>
      </c>
      <c r="R32" s="245">
        <f t="shared" si="11"/>
        <v>12796.528000000004</v>
      </c>
      <c r="S32" s="247">
        <f t="shared" si="12"/>
        <v>0.022756881230393957</v>
      </c>
      <c r="T32" s="250">
        <v>4664.998999999998</v>
      </c>
      <c r="U32" s="244">
        <v>5256.179</v>
      </c>
      <c r="V32" s="245">
        <v>426.037</v>
      </c>
      <c r="W32" s="244">
        <v>899.5629999999999</v>
      </c>
      <c r="X32" s="245">
        <f t="shared" si="13"/>
        <v>11246.777999999998</v>
      </c>
      <c r="Y32" s="243">
        <f t="shared" si="14"/>
        <v>0.1377950200492981</v>
      </c>
    </row>
    <row r="33" spans="1:25" s="235" customFormat="1" ht="19.5" customHeight="1">
      <c r="A33" s="242" t="s">
        <v>58</v>
      </c>
      <c r="B33" s="239">
        <f>SUM(B34:B42)</f>
        <v>2025.0729999999999</v>
      </c>
      <c r="C33" s="238">
        <f>SUM(C34:C42)</f>
        <v>1932.8759999999997</v>
      </c>
      <c r="D33" s="237">
        <f>SUM(D34:D42)</f>
        <v>0</v>
      </c>
      <c r="E33" s="238">
        <f>SUM(E34:E42)</f>
        <v>0.1</v>
      </c>
      <c r="F33" s="237">
        <f t="shared" si="8"/>
        <v>3958.0489999999995</v>
      </c>
      <c r="G33" s="240">
        <f t="shared" si="9"/>
        <v>0.08367208339809135</v>
      </c>
      <c r="H33" s="239">
        <f>SUM(H34:H42)</f>
        <v>2094.357</v>
      </c>
      <c r="I33" s="309">
        <f>SUM(I34:I42)</f>
        <v>1675.5810000000001</v>
      </c>
      <c r="J33" s="237">
        <f>SUM(J34:J42)</f>
        <v>0</v>
      </c>
      <c r="K33" s="238">
        <f>SUM(K34:K42)</f>
        <v>5.803</v>
      </c>
      <c r="L33" s="237">
        <f t="shared" si="10"/>
        <v>3775.741</v>
      </c>
      <c r="M33" s="241">
        <f t="shared" si="15"/>
        <v>0.04828403219394528</v>
      </c>
      <c r="N33" s="239">
        <f>SUM(N34:N42)</f>
        <v>24375.390999999996</v>
      </c>
      <c r="O33" s="238">
        <f>SUM(O34:O42)</f>
        <v>18785.063</v>
      </c>
      <c r="P33" s="237">
        <f>SUM(P34:P42)</f>
        <v>1451.4560000000001</v>
      </c>
      <c r="Q33" s="238">
        <f>SUM(Q34:Q42)</f>
        <v>294.377</v>
      </c>
      <c r="R33" s="237">
        <f t="shared" si="11"/>
        <v>44906.287</v>
      </c>
      <c r="S33" s="240">
        <f t="shared" si="12"/>
        <v>0.07985971192787479</v>
      </c>
      <c r="T33" s="239">
        <f>SUM(T34:T42)</f>
        <v>31721.194999999992</v>
      </c>
      <c r="U33" s="238">
        <f>SUM(U34:U42)</f>
        <v>17853.914</v>
      </c>
      <c r="V33" s="237">
        <f>SUM(V34:V42)</f>
        <v>285.78400000000005</v>
      </c>
      <c r="W33" s="238">
        <f>SUM(W34:W42)</f>
        <v>217.305</v>
      </c>
      <c r="X33" s="237">
        <f t="shared" si="13"/>
        <v>50078.198</v>
      </c>
      <c r="Y33" s="236">
        <f t="shared" si="14"/>
        <v>-0.10327669937324824</v>
      </c>
    </row>
    <row r="34" spans="1:25" ht="19.5" customHeight="1">
      <c r="A34" s="249" t="s">
        <v>306</v>
      </c>
      <c r="B34" s="246">
        <v>396.96500000000003</v>
      </c>
      <c r="C34" s="244">
        <v>755.183</v>
      </c>
      <c r="D34" s="245">
        <v>0</v>
      </c>
      <c r="E34" s="244">
        <v>0</v>
      </c>
      <c r="F34" s="245">
        <f t="shared" si="8"/>
        <v>1152.1480000000001</v>
      </c>
      <c r="G34" s="247">
        <f t="shared" si="9"/>
        <v>0.024356096537194</v>
      </c>
      <c r="H34" s="246">
        <v>554.404</v>
      </c>
      <c r="I34" s="292">
        <v>746.026</v>
      </c>
      <c r="J34" s="245"/>
      <c r="K34" s="244"/>
      <c r="L34" s="245">
        <f t="shared" si="10"/>
        <v>1300.4299999999998</v>
      </c>
      <c r="M34" s="248">
        <f t="shared" si="15"/>
        <v>-0.11402536084218273</v>
      </c>
      <c r="N34" s="246">
        <v>3308.238</v>
      </c>
      <c r="O34" s="244">
        <v>7554.3279999999995</v>
      </c>
      <c r="P34" s="245">
        <v>0</v>
      </c>
      <c r="Q34" s="244"/>
      <c r="R34" s="245">
        <f t="shared" si="11"/>
        <v>10862.565999999999</v>
      </c>
      <c r="S34" s="247">
        <f t="shared" si="12"/>
        <v>0.019317593359645325</v>
      </c>
      <c r="T34" s="246">
        <v>3668.5810000000006</v>
      </c>
      <c r="U34" s="244">
        <v>7807.481</v>
      </c>
      <c r="V34" s="245">
        <v>0</v>
      </c>
      <c r="W34" s="244">
        <v>0</v>
      </c>
      <c r="X34" s="228">
        <f t="shared" si="13"/>
        <v>11476.062</v>
      </c>
      <c r="Y34" s="243">
        <f t="shared" si="14"/>
        <v>-0.05345875614823281</v>
      </c>
    </row>
    <row r="35" spans="1:25" ht="19.5" customHeight="1">
      <c r="A35" s="249" t="s">
        <v>360</v>
      </c>
      <c r="B35" s="246">
        <v>376.475</v>
      </c>
      <c r="C35" s="244">
        <v>494.982</v>
      </c>
      <c r="D35" s="245">
        <v>0</v>
      </c>
      <c r="E35" s="244">
        <v>0</v>
      </c>
      <c r="F35" s="245">
        <f t="shared" si="8"/>
        <v>871.4570000000001</v>
      </c>
      <c r="G35" s="247">
        <f t="shared" si="9"/>
        <v>0.018422364852443845</v>
      </c>
      <c r="H35" s="246">
        <v>223.815</v>
      </c>
      <c r="I35" s="292">
        <v>140.969</v>
      </c>
      <c r="J35" s="245"/>
      <c r="K35" s="244"/>
      <c r="L35" s="245">
        <f t="shared" si="10"/>
        <v>364.784</v>
      </c>
      <c r="M35" s="248">
        <f t="shared" si="15"/>
        <v>1.3889671696127026</v>
      </c>
      <c r="N35" s="246">
        <v>3809.548</v>
      </c>
      <c r="O35" s="244">
        <v>2915.2819999999997</v>
      </c>
      <c r="P35" s="245">
        <v>100.69</v>
      </c>
      <c r="Q35" s="244">
        <v>11.317</v>
      </c>
      <c r="R35" s="245">
        <f t="shared" si="11"/>
        <v>6836.8369999999995</v>
      </c>
      <c r="S35" s="247">
        <f t="shared" si="12"/>
        <v>0.01215838293016378</v>
      </c>
      <c r="T35" s="246">
        <v>3339.0739999999996</v>
      </c>
      <c r="U35" s="244">
        <v>1692.3080000000002</v>
      </c>
      <c r="V35" s="245">
        <v>152.362</v>
      </c>
      <c r="W35" s="244">
        <v>12.477</v>
      </c>
      <c r="X35" s="228">
        <f t="shared" si="13"/>
        <v>5196.221</v>
      </c>
      <c r="Y35" s="243">
        <f t="shared" si="14"/>
        <v>0.31573252946708763</v>
      </c>
    </row>
    <row r="36" spans="1:25" ht="19.5" customHeight="1">
      <c r="A36" s="249" t="s">
        <v>361</v>
      </c>
      <c r="B36" s="246">
        <v>722.783</v>
      </c>
      <c r="C36" s="244">
        <v>0</v>
      </c>
      <c r="D36" s="245">
        <v>0</v>
      </c>
      <c r="E36" s="244">
        <v>0</v>
      </c>
      <c r="F36" s="228">
        <f t="shared" si="8"/>
        <v>722.783</v>
      </c>
      <c r="G36" s="247">
        <f t="shared" si="9"/>
        <v>0.015279436776735877</v>
      </c>
      <c r="H36" s="246">
        <v>876.781</v>
      </c>
      <c r="I36" s="292"/>
      <c r="J36" s="245"/>
      <c r="K36" s="244"/>
      <c r="L36" s="228">
        <f t="shared" si="10"/>
        <v>876.781</v>
      </c>
      <c r="M36" s="248">
        <f t="shared" si="15"/>
        <v>-0.17564021118158346</v>
      </c>
      <c r="N36" s="246">
        <v>10943.452999999998</v>
      </c>
      <c r="O36" s="244">
        <v>204.65699999999998</v>
      </c>
      <c r="P36" s="245"/>
      <c r="Q36" s="244"/>
      <c r="R36" s="245">
        <f t="shared" si="11"/>
        <v>11148.109999999997</v>
      </c>
      <c r="S36" s="247">
        <f t="shared" si="12"/>
        <v>0.019825394451789345</v>
      </c>
      <c r="T36" s="246">
        <v>18831.835999999996</v>
      </c>
      <c r="U36" s="244">
        <v>1022.8409999999999</v>
      </c>
      <c r="V36" s="245">
        <v>132.872</v>
      </c>
      <c r="W36" s="244"/>
      <c r="X36" s="228">
        <f t="shared" si="13"/>
        <v>19987.548999999995</v>
      </c>
      <c r="Y36" s="243">
        <f t="shared" si="14"/>
        <v>-0.4422472710385851</v>
      </c>
    </row>
    <row r="37" spans="1:25" ht="19.5" customHeight="1">
      <c r="A37" s="249" t="s">
        <v>308</v>
      </c>
      <c r="B37" s="246">
        <v>91.633</v>
      </c>
      <c r="C37" s="244">
        <v>219.957</v>
      </c>
      <c r="D37" s="245">
        <v>0</v>
      </c>
      <c r="E37" s="244">
        <v>0</v>
      </c>
      <c r="F37" s="228">
        <f t="shared" si="8"/>
        <v>311.59</v>
      </c>
      <c r="G37" s="247">
        <f t="shared" si="9"/>
        <v>0.006586928172443364</v>
      </c>
      <c r="H37" s="246">
        <v>88.30000000000001</v>
      </c>
      <c r="I37" s="292">
        <v>256.692</v>
      </c>
      <c r="J37" s="245"/>
      <c r="K37" s="244">
        <v>5.803</v>
      </c>
      <c r="L37" s="228">
        <f t="shared" si="10"/>
        <v>350.795</v>
      </c>
      <c r="M37" s="248">
        <f t="shared" si="15"/>
        <v>-0.11176042988069967</v>
      </c>
      <c r="N37" s="246">
        <v>1821.092</v>
      </c>
      <c r="O37" s="244">
        <v>3253.5570000000002</v>
      </c>
      <c r="P37" s="245"/>
      <c r="Q37" s="244">
        <v>38.872</v>
      </c>
      <c r="R37" s="245">
        <f t="shared" si="11"/>
        <v>5113.521000000001</v>
      </c>
      <c r="S37" s="247">
        <f t="shared" si="12"/>
        <v>0.009093700265112952</v>
      </c>
      <c r="T37" s="246">
        <v>697.9270000000001</v>
      </c>
      <c r="U37" s="244">
        <v>2407.712</v>
      </c>
      <c r="V37" s="245"/>
      <c r="W37" s="244">
        <v>204.573</v>
      </c>
      <c r="X37" s="228">
        <f t="shared" si="13"/>
        <v>3310.212</v>
      </c>
      <c r="Y37" s="243">
        <f t="shared" si="14"/>
        <v>0.54477145270454</v>
      </c>
    </row>
    <row r="38" spans="1:25" ht="19.5" customHeight="1">
      <c r="A38" s="249" t="s">
        <v>307</v>
      </c>
      <c r="B38" s="246">
        <v>23.225</v>
      </c>
      <c r="C38" s="244">
        <v>249.90699999999998</v>
      </c>
      <c r="D38" s="245">
        <v>0</v>
      </c>
      <c r="E38" s="244">
        <v>0</v>
      </c>
      <c r="F38" s="228">
        <f>SUM(B38:E38)</f>
        <v>273.132</v>
      </c>
      <c r="G38" s="247">
        <f>F38/$F$9</f>
        <v>0.005773936472915694</v>
      </c>
      <c r="H38" s="246">
        <v>33.795</v>
      </c>
      <c r="I38" s="292">
        <v>326.447</v>
      </c>
      <c r="J38" s="245"/>
      <c r="K38" s="244"/>
      <c r="L38" s="228">
        <f>SUM(H38:K38)</f>
        <v>360.242</v>
      </c>
      <c r="M38" s="248">
        <f>IF(ISERROR(F38/L38-1),"         /0",(F38/L38-1))</f>
        <v>-0.24180967238689555</v>
      </c>
      <c r="N38" s="246">
        <v>144.39399999999998</v>
      </c>
      <c r="O38" s="244">
        <v>2687.7970000000005</v>
      </c>
      <c r="P38" s="245"/>
      <c r="Q38" s="244"/>
      <c r="R38" s="245">
        <f>SUM(N38:Q38)</f>
        <v>2832.1910000000003</v>
      </c>
      <c r="S38" s="247">
        <f>R38/$R$9</f>
        <v>0.0050366657431446</v>
      </c>
      <c r="T38" s="246">
        <v>384.93199999999996</v>
      </c>
      <c r="U38" s="244">
        <v>2762.472</v>
      </c>
      <c r="V38" s="245"/>
      <c r="W38" s="244"/>
      <c r="X38" s="228">
        <f>SUM(T38:W38)</f>
        <v>3147.404</v>
      </c>
      <c r="Y38" s="243">
        <f>IF(ISERROR(R38/X38-1),"         /0",IF(R38/X38&gt;5,"  *  ",(R38/X38-1)))</f>
        <v>-0.10015015549322548</v>
      </c>
    </row>
    <row r="39" spans="1:25" ht="19.5" customHeight="1">
      <c r="A39" s="249" t="s">
        <v>311</v>
      </c>
      <c r="B39" s="246">
        <v>11.475</v>
      </c>
      <c r="C39" s="244">
        <v>118.116</v>
      </c>
      <c r="D39" s="245">
        <v>0</v>
      </c>
      <c r="E39" s="244">
        <v>0</v>
      </c>
      <c r="F39" s="245">
        <f t="shared" si="8"/>
        <v>129.591</v>
      </c>
      <c r="G39" s="247">
        <f t="shared" si="9"/>
        <v>0.002739518626384377</v>
      </c>
      <c r="H39" s="246">
        <v>8.256</v>
      </c>
      <c r="I39" s="292">
        <v>108.408</v>
      </c>
      <c r="J39" s="245"/>
      <c r="K39" s="244"/>
      <c r="L39" s="245">
        <f t="shared" si="10"/>
        <v>116.664</v>
      </c>
      <c r="M39" s="248">
        <f t="shared" si="15"/>
        <v>0.11080538983748212</v>
      </c>
      <c r="N39" s="246">
        <v>177.285</v>
      </c>
      <c r="O39" s="244">
        <v>1205.574</v>
      </c>
      <c r="P39" s="245"/>
      <c r="Q39" s="244"/>
      <c r="R39" s="245">
        <f t="shared" si="11"/>
        <v>1382.8590000000002</v>
      </c>
      <c r="S39" s="247">
        <f t="shared" si="12"/>
        <v>0.0024592262855503734</v>
      </c>
      <c r="T39" s="246">
        <v>167.46900000000002</v>
      </c>
      <c r="U39" s="244">
        <v>899.128</v>
      </c>
      <c r="V39" s="245"/>
      <c r="W39" s="244"/>
      <c r="X39" s="228">
        <f t="shared" si="13"/>
        <v>1066.597</v>
      </c>
      <c r="Y39" s="243">
        <f t="shared" si="14"/>
        <v>0.2965149911353586</v>
      </c>
    </row>
    <row r="40" spans="1:25" ht="19.5" customHeight="1">
      <c r="A40" s="249" t="s">
        <v>309</v>
      </c>
      <c r="B40" s="246">
        <v>2.159</v>
      </c>
      <c r="C40" s="244">
        <v>67.839</v>
      </c>
      <c r="D40" s="245">
        <v>0</v>
      </c>
      <c r="E40" s="244">
        <v>0</v>
      </c>
      <c r="F40" s="245">
        <f t="shared" si="8"/>
        <v>69.998</v>
      </c>
      <c r="G40" s="247">
        <f t="shared" si="9"/>
        <v>0.0014797387535373106</v>
      </c>
      <c r="H40" s="246">
        <v>0.267</v>
      </c>
      <c r="I40" s="292">
        <v>49.63</v>
      </c>
      <c r="J40" s="245"/>
      <c r="K40" s="244"/>
      <c r="L40" s="245">
        <f t="shared" si="10"/>
        <v>49.897000000000006</v>
      </c>
      <c r="M40" s="248" t="s">
        <v>49</v>
      </c>
      <c r="N40" s="246">
        <v>60.82799999999999</v>
      </c>
      <c r="O40" s="244">
        <v>649.733</v>
      </c>
      <c r="P40" s="245">
        <v>0</v>
      </c>
      <c r="Q40" s="244"/>
      <c r="R40" s="245">
        <f t="shared" si="11"/>
        <v>710.5609999999999</v>
      </c>
      <c r="S40" s="247">
        <f t="shared" si="12"/>
        <v>0.00126363590842375</v>
      </c>
      <c r="T40" s="246">
        <v>317.65899999999993</v>
      </c>
      <c r="U40" s="244">
        <v>812.4540000000001</v>
      </c>
      <c r="V40" s="245">
        <v>0</v>
      </c>
      <c r="W40" s="244"/>
      <c r="X40" s="228">
        <f t="shared" si="13"/>
        <v>1130.113</v>
      </c>
      <c r="Y40" s="243">
        <f t="shared" si="14"/>
        <v>-0.3712478309691156</v>
      </c>
    </row>
    <row r="41" spans="1:25" ht="19.5" customHeight="1">
      <c r="A41" s="249" t="s">
        <v>310</v>
      </c>
      <c r="B41" s="246">
        <v>12.914</v>
      </c>
      <c r="C41" s="244">
        <v>26.892</v>
      </c>
      <c r="D41" s="245">
        <v>0</v>
      </c>
      <c r="E41" s="244">
        <v>0</v>
      </c>
      <c r="F41" s="245">
        <f t="shared" si="8"/>
        <v>39.806</v>
      </c>
      <c r="G41" s="247">
        <f t="shared" si="9"/>
        <v>0.0008414880542773534</v>
      </c>
      <c r="H41" s="246">
        <v>7.389</v>
      </c>
      <c r="I41" s="292">
        <v>47.409</v>
      </c>
      <c r="J41" s="245"/>
      <c r="K41" s="244"/>
      <c r="L41" s="245">
        <f t="shared" si="10"/>
        <v>54.798</v>
      </c>
      <c r="M41" s="248" t="s">
        <v>49</v>
      </c>
      <c r="N41" s="246">
        <v>110.12800000000001</v>
      </c>
      <c r="O41" s="244">
        <v>314.135</v>
      </c>
      <c r="P41" s="245">
        <v>0</v>
      </c>
      <c r="Q41" s="244">
        <v>0</v>
      </c>
      <c r="R41" s="245">
        <f t="shared" si="11"/>
        <v>424.26300000000003</v>
      </c>
      <c r="S41" s="247">
        <f t="shared" si="12"/>
        <v>0.0007544939300293508</v>
      </c>
      <c r="T41" s="246">
        <v>146.99000000000004</v>
      </c>
      <c r="U41" s="244">
        <v>449.5179999999999</v>
      </c>
      <c r="V41" s="245">
        <v>0</v>
      </c>
      <c r="W41" s="244"/>
      <c r="X41" s="228">
        <f t="shared" si="13"/>
        <v>596.5079999999999</v>
      </c>
      <c r="Y41" s="243">
        <f t="shared" si="14"/>
        <v>-0.2887555573437405</v>
      </c>
    </row>
    <row r="42" spans="1:25" ht="19.5" customHeight="1" thickBot="1">
      <c r="A42" s="249" t="s">
        <v>267</v>
      </c>
      <c r="B42" s="246">
        <v>387.44399999999996</v>
      </c>
      <c r="C42" s="244">
        <v>0</v>
      </c>
      <c r="D42" s="245">
        <v>0</v>
      </c>
      <c r="E42" s="244">
        <v>0.1</v>
      </c>
      <c r="F42" s="465">
        <f t="shared" si="8"/>
        <v>387.544</v>
      </c>
      <c r="G42" s="247">
        <f t="shared" si="9"/>
        <v>0.008192575152159539</v>
      </c>
      <c r="H42" s="246">
        <v>301.35</v>
      </c>
      <c r="I42" s="292">
        <v>0</v>
      </c>
      <c r="J42" s="245">
        <v>0</v>
      </c>
      <c r="K42" s="244"/>
      <c r="L42" s="465">
        <f t="shared" si="10"/>
        <v>301.35</v>
      </c>
      <c r="M42" s="248">
        <f aca="true" t="shared" si="16" ref="M42:M57">IF(ISERROR(F42/L42-1),"         /0",(F42/L42-1))</f>
        <v>0.28602621536419437</v>
      </c>
      <c r="N42" s="246">
        <v>4000.424999999996</v>
      </c>
      <c r="O42" s="244">
        <v>0</v>
      </c>
      <c r="P42" s="245">
        <v>1350.766</v>
      </c>
      <c r="Q42" s="244">
        <v>244.188</v>
      </c>
      <c r="R42" s="245">
        <f t="shared" si="11"/>
        <v>5595.378999999996</v>
      </c>
      <c r="S42" s="247">
        <f t="shared" si="12"/>
        <v>0.009950619054015307</v>
      </c>
      <c r="T42" s="246">
        <v>4166.726999999997</v>
      </c>
      <c r="U42" s="244">
        <v>0</v>
      </c>
      <c r="V42" s="245">
        <v>0.5499999999999999</v>
      </c>
      <c r="W42" s="244">
        <v>0.255</v>
      </c>
      <c r="X42" s="228">
        <f t="shared" si="13"/>
        <v>4167.531999999997</v>
      </c>
      <c r="Y42" s="243">
        <f t="shared" si="14"/>
        <v>0.34261212631360705</v>
      </c>
    </row>
    <row r="43" spans="1:25" s="235" customFormat="1" ht="19.5" customHeight="1">
      <c r="A43" s="242" t="s">
        <v>57</v>
      </c>
      <c r="B43" s="239">
        <f>SUM(B44:B51)</f>
        <v>1988.8450000000003</v>
      </c>
      <c r="C43" s="238">
        <f>SUM(C44:C51)</f>
        <v>1702.568</v>
      </c>
      <c r="D43" s="237">
        <f>SUM(D44:D51)</f>
        <v>3.1860000000000004</v>
      </c>
      <c r="E43" s="238">
        <f>SUM(E44:E51)</f>
        <v>283.53299999999996</v>
      </c>
      <c r="F43" s="237">
        <f t="shared" si="8"/>
        <v>3978.1320000000005</v>
      </c>
      <c r="G43" s="240">
        <f t="shared" si="9"/>
        <v>0.08409663257645775</v>
      </c>
      <c r="H43" s="239">
        <f>SUM(H44:H51)</f>
        <v>2349.4490000000005</v>
      </c>
      <c r="I43" s="238">
        <f>SUM(I44:I51)</f>
        <v>2427.259</v>
      </c>
      <c r="J43" s="237">
        <f>SUM(J44:J51)</f>
        <v>1.3649999999999998</v>
      </c>
      <c r="K43" s="238">
        <f>SUM(K44:K51)</f>
        <v>31.983999999999998</v>
      </c>
      <c r="L43" s="237">
        <f t="shared" si="10"/>
        <v>4810.057000000001</v>
      </c>
      <c r="M43" s="241">
        <f t="shared" si="16"/>
        <v>-0.17295533088277337</v>
      </c>
      <c r="N43" s="239">
        <f>SUM(N44:N51)</f>
        <v>27267.179</v>
      </c>
      <c r="O43" s="238">
        <f>SUM(O44:O51)</f>
        <v>21542.756</v>
      </c>
      <c r="P43" s="237">
        <f>SUM(P44:P51)</f>
        <v>947.0549999999998</v>
      </c>
      <c r="Q43" s="238">
        <f>SUM(Q44:Q51)</f>
        <v>3351.119</v>
      </c>
      <c r="R43" s="237">
        <f t="shared" si="11"/>
        <v>53108.109</v>
      </c>
      <c r="S43" s="240">
        <f t="shared" si="12"/>
        <v>0.09444553467032744</v>
      </c>
      <c r="T43" s="239">
        <f>SUM(T44:T51)</f>
        <v>30030.283000000007</v>
      </c>
      <c r="U43" s="238">
        <f>SUM(U44:U51)</f>
        <v>22016.052999999996</v>
      </c>
      <c r="V43" s="237">
        <f>SUM(V44:V51)</f>
        <v>19.613000000000003</v>
      </c>
      <c r="W43" s="238">
        <f>SUM(W44:W51)</f>
        <v>730.8109999999999</v>
      </c>
      <c r="X43" s="237">
        <f t="shared" si="13"/>
        <v>52796.76</v>
      </c>
      <c r="Y43" s="236">
        <f t="shared" si="14"/>
        <v>0.005897123232561974</v>
      </c>
    </row>
    <row r="44" spans="1:25" s="219" customFormat="1" ht="19.5" customHeight="1">
      <c r="A44" s="234" t="s">
        <v>316</v>
      </c>
      <c r="B44" s="232">
        <v>757.75</v>
      </c>
      <c r="C44" s="229">
        <v>814.4749999999999</v>
      </c>
      <c r="D44" s="228">
        <v>0.05</v>
      </c>
      <c r="E44" s="229">
        <v>280.317</v>
      </c>
      <c r="F44" s="228">
        <f t="shared" si="8"/>
        <v>1852.5919999999999</v>
      </c>
      <c r="G44" s="231">
        <f t="shared" si="9"/>
        <v>0.03916329290684295</v>
      </c>
      <c r="H44" s="232">
        <v>1223.148</v>
      </c>
      <c r="I44" s="229">
        <v>1700.2329999999997</v>
      </c>
      <c r="J44" s="228">
        <v>0</v>
      </c>
      <c r="K44" s="229">
        <v>31.119</v>
      </c>
      <c r="L44" s="228">
        <f t="shared" si="10"/>
        <v>2954.4999999999995</v>
      </c>
      <c r="M44" s="233">
        <f t="shared" si="16"/>
        <v>-0.3729592147571501</v>
      </c>
      <c r="N44" s="232">
        <v>12646.992000000004</v>
      </c>
      <c r="O44" s="229">
        <v>11307.809</v>
      </c>
      <c r="P44" s="228">
        <v>822.2659999999998</v>
      </c>
      <c r="Q44" s="229">
        <v>2830.271</v>
      </c>
      <c r="R44" s="228">
        <f t="shared" si="11"/>
        <v>27607.338000000003</v>
      </c>
      <c r="S44" s="231">
        <f t="shared" si="12"/>
        <v>0.0490958885061121</v>
      </c>
      <c r="T44" s="230">
        <v>14154.481000000003</v>
      </c>
      <c r="U44" s="229">
        <v>12590.639</v>
      </c>
      <c r="V44" s="228">
        <v>1.295</v>
      </c>
      <c r="W44" s="229">
        <v>430.486</v>
      </c>
      <c r="X44" s="228">
        <f t="shared" si="13"/>
        <v>27176.901</v>
      </c>
      <c r="Y44" s="227">
        <f t="shared" si="14"/>
        <v>0.015838340066808954</v>
      </c>
    </row>
    <row r="45" spans="1:25" s="219" customFormat="1" ht="19.5" customHeight="1">
      <c r="A45" s="234" t="s">
        <v>317</v>
      </c>
      <c r="B45" s="232">
        <v>647.071</v>
      </c>
      <c r="C45" s="229">
        <v>679.164</v>
      </c>
      <c r="D45" s="228">
        <v>0</v>
      </c>
      <c r="E45" s="229">
        <v>0</v>
      </c>
      <c r="F45" s="228">
        <f t="shared" si="8"/>
        <v>1326.2350000000001</v>
      </c>
      <c r="G45" s="231">
        <f t="shared" si="9"/>
        <v>0.02803624854706642</v>
      </c>
      <c r="H45" s="232">
        <v>668.913</v>
      </c>
      <c r="I45" s="229">
        <v>528.869</v>
      </c>
      <c r="J45" s="228"/>
      <c r="K45" s="229"/>
      <c r="L45" s="228">
        <f t="shared" si="10"/>
        <v>1197.7820000000002</v>
      </c>
      <c r="M45" s="233">
        <f t="shared" si="16"/>
        <v>0.10724238634409256</v>
      </c>
      <c r="N45" s="232">
        <v>7995.3759999999975</v>
      </c>
      <c r="O45" s="229">
        <v>7205.080999999999</v>
      </c>
      <c r="P45" s="228">
        <v>0</v>
      </c>
      <c r="Q45" s="229">
        <v>0</v>
      </c>
      <c r="R45" s="228">
        <f t="shared" si="11"/>
        <v>15200.456999999997</v>
      </c>
      <c r="S45" s="231">
        <f t="shared" si="12"/>
        <v>0.027031941366963776</v>
      </c>
      <c r="T45" s="230">
        <v>9614.719000000005</v>
      </c>
      <c r="U45" s="229">
        <v>6069.669000000001</v>
      </c>
      <c r="V45" s="228"/>
      <c r="W45" s="229"/>
      <c r="X45" s="228">
        <f t="shared" si="13"/>
        <v>15684.388000000006</v>
      </c>
      <c r="Y45" s="227">
        <f t="shared" si="14"/>
        <v>-0.030854311943826485</v>
      </c>
    </row>
    <row r="46" spans="1:25" s="219" customFormat="1" ht="19.5" customHeight="1">
      <c r="A46" s="234" t="s">
        <v>321</v>
      </c>
      <c r="B46" s="232">
        <v>123.35400000000001</v>
      </c>
      <c r="C46" s="229">
        <v>33.159</v>
      </c>
      <c r="D46" s="228">
        <v>0</v>
      </c>
      <c r="E46" s="229">
        <v>0</v>
      </c>
      <c r="F46" s="228">
        <f>SUM(B46:E46)</f>
        <v>156.513</v>
      </c>
      <c r="G46" s="231">
        <f>F46/$F$9</f>
        <v>0.0033086424116744065</v>
      </c>
      <c r="H46" s="232">
        <v>82.632</v>
      </c>
      <c r="I46" s="229">
        <v>20.442</v>
      </c>
      <c r="J46" s="228"/>
      <c r="K46" s="229"/>
      <c r="L46" s="228">
        <f>SUM(H46:K46)</f>
        <v>103.07400000000001</v>
      </c>
      <c r="M46" s="233">
        <f>IF(ISERROR(F46/L46-1),"         /0",(F46/L46-1))</f>
        <v>0.5184527620932533</v>
      </c>
      <c r="N46" s="232">
        <v>1270.243</v>
      </c>
      <c r="O46" s="229">
        <v>414.0779999999999</v>
      </c>
      <c r="P46" s="228">
        <v>35.876</v>
      </c>
      <c r="Q46" s="229">
        <v>0</v>
      </c>
      <c r="R46" s="228">
        <f>SUM(N46:Q46)</f>
        <v>1720.197</v>
      </c>
      <c r="S46" s="231">
        <f>R46/$R$9</f>
        <v>0.003059135948585427</v>
      </c>
      <c r="T46" s="230">
        <v>1192.9640000000004</v>
      </c>
      <c r="U46" s="229">
        <v>456.22400000000005</v>
      </c>
      <c r="V46" s="228">
        <v>0</v>
      </c>
      <c r="W46" s="229">
        <v>41.291</v>
      </c>
      <c r="X46" s="228">
        <f>SUM(T46:W46)</f>
        <v>1690.4790000000005</v>
      </c>
      <c r="Y46" s="227">
        <f>IF(ISERROR(R46/X46-1),"         /0",IF(R46/X46&gt;5,"  *  ",(R46/X46-1)))</f>
        <v>0.017579632754976204</v>
      </c>
    </row>
    <row r="47" spans="1:25" s="219" customFormat="1" ht="19.5" customHeight="1">
      <c r="A47" s="234" t="s">
        <v>319</v>
      </c>
      <c r="B47" s="232">
        <v>69.461</v>
      </c>
      <c r="C47" s="229">
        <v>4.095</v>
      </c>
      <c r="D47" s="228">
        <v>0</v>
      </c>
      <c r="E47" s="229">
        <v>0</v>
      </c>
      <c r="F47" s="228">
        <f>SUM(B47:E47)</f>
        <v>73.556</v>
      </c>
      <c r="G47" s="231">
        <f>F47/$F$9</f>
        <v>0.0015549539094715623</v>
      </c>
      <c r="H47" s="232">
        <v>76.061</v>
      </c>
      <c r="I47" s="229">
        <v>26.049</v>
      </c>
      <c r="J47" s="228">
        <v>0</v>
      </c>
      <c r="K47" s="229">
        <v>0</v>
      </c>
      <c r="L47" s="228">
        <f>SUM(H47:K47)</f>
        <v>102.11000000000001</v>
      </c>
      <c r="M47" s="233">
        <f>IF(ISERROR(F47/L47-1),"         /0",(F47/L47-1))</f>
        <v>-0.27963960434825197</v>
      </c>
      <c r="N47" s="232">
        <v>1138.068</v>
      </c>
      <c r="O47" s="229">
        <v>342.12500000000006</v>
      </c>
      <c r="P47" s="228">
        <v>0</v>
      </c>
      <c r="Q47" s="229">
        <v>0</v>
      </c>
      <c r="R47" s="228">
        <f>SUM(N47:Q47)</f>
        <v>1480.193</v>
      </c>
      <c r="S47" s="231">
        <f>R47/$R$9</f>
        <v>0.0026323215405819854</v>
      </c>
      <c r="T47" s="230">
        <v>1102.7699999999998</v>
      </c>
      <c r="U47" s="229">
        <v>401.81899999999996</v>
      </c>
      <c r="V47" s="228">
        <v>0</v>
      </c>
      <c r="W47" s="229">
        <v>0.002</v>
      </c>
      <c r="X47" s="228">
        <f>SUM(T47:W47)</f>
        <v>1504.5909999999997</v>
      </c>
      <c r="Y47" s="227">
        <f>IF(ISERROR(R47/X47-1),"         /0",IF(R47/X47&gt;5,"  *  ",(R47/X47-1)))</f>
        <v>-0.01621570247329651</v>
      </c>
    </row>
    <row r="48" spans="1:25" s="219" customFormat="1" ht="19.5" customHeight="1">
      <c r="A48" s="234" t="s">
        <v>326</v>
      </c>
      <c r="B48" s="232">
        <v>38.632</v>
      </c>
      <c r="C48" s="229">
        <v>4.089</v>
      </c>
      <c r="D48" s="228">
        <v>0</v>
      </c>
      <c r="E48" s="229">
        <v>0</v>
      </c>
      <c r="F48" s="228">
        <f>SUM(B48:E48)</f>
        <v>42.721</v>
      </c>
      <c r="G48" s="231">
        <f>F48/$F$9</f>
        <v>0.0009031103644370901</v>
      </c>
      <c r="H48" s="232">
        <v>22.802000000000003</v>
      </c>
      <c r="I48" s="229">
        <v>0.354</v>
      </c>
      <c r="J48" s="228"/>
      <c r="K48" s="229"/>
      <c r="L48" s="228">
        <f>SUM(H48:K48)</f>
        <v>23.156000000000002</v>
      </c>
      <c r="M48" s="233">
        <f t="shared" si="16"/>
        <v>0.8449214026602174</v>
      </c>
      <c r="N48" s="232">
        <v>441.43600000000004</v>
      </c>
      <c r="O48" s="229">
        <v>44.439</v>
      </c>
      <c r="P48" s="228"/>
      <c r="Q48" s="229"/>
      <c r="R48" s="228">
        <f>SUM(N48:Q48)</f>
        <v>485.87500000000006</v>
      </c>
      <c r="S48" s="231">
        <f>R48/$R$9</f>
        <v>0.0008640624759948684</v>
      </c>
      <c r="T48" s="230">
        <v>262.13</v>
      </c>
      <c r="U48" s="229">
        <v>13.338000000000001</v>
      </c>
      <c r="V48" s="228"/>
      <c r="W48" s="229"/>
      <c r="X48" s="228">
        <f>SUM(T48:W48)</f>
        <v>275.468</v>
      </c>
      <c r="Y48" s="227">
        <f>IF(ISERROR(R48/X48-1),"         /0",IF(R48/X48&gt;5,"  *  ",(R48/X48-1)))</f>
        <v>0.7638164868514674</v>
      </c>
    </row>
    <row r="49" spans="1:25" s="219" customFormat="1" ht="19.5" customHeight="1">
      <c r="A49" s="234" t="s">
        <v>318</v>
      </c>
      <c r="B49" s="232">
        <v>9.756</v>
      </c>
      <c r="C49" s="229">
        <v>24.196</v>
      </c>
      <c r="D49" s="228">
        <v>0.018</v>
      </c>
      <c r="E49" s="229">
        <v>0.018</v>
      </c>
      <c r="F49" s="228">
        <f t="shared" si="8"/>
        <v>33.988</v>
      </c>
      <c r="G49" s="231">
        <f t="shared" si="9"/>
        <v>0.0007184971107063932</v>
      </c>
      <c r="H49" s="232">
        <v>60.597</v>
      </c>
      <c r="I49" s="229">
        <v>50.213</v>
      </c>
      <c r="J49" s="228">
        <v>0</v>
      </c>
      <c r="K49" s="229">
        <v>0</v>
      </c>
      <c r="L49" s="228">
        <f t="shared" si="10"/>
        <v>110.81</v>
      </c>
      <c r="M49" s="233">
        <f t="shared" si="16"/>
        <v>-0.6932767800740005</v>
      </c>
      <c r="N49" s="232">
        <v>514.639</v>
      </c>
      <c r="O49" s="229">
        <v>865.555</v>
      </c>
      <c r="P49" s="228">
        <v>0.018</v>
      </c>
      <c r="Q49" s="229">
        <v>147.458</v>
      </c>
      <c r="R49" s="228">
        <f t="shared" si="11"/>
        <v>1527.67</v>
      </c>
      <c r="S49" s="231">
        <f t="shared" si="12"/>
        <v>0.0027167529152623215</v>
      </c>
      <c r="T49" s="230">
        <v>762.621</v>
      </c>
      <c r="U49" s="229">
        <v>1582.7779999999996</v>
      </c>
      <c r="V49" s="228">
        <v>0.12</v>
      </c>
      <c r="W49" s="229">
        <v>234.487</v>
      </c>
      <c r="X49" s="228">
        <f t="shared" si="13"/>
        <v>2580.0059999999994</v>
      </c>
      <c r="Y49" s="227">
        <f t="shared" si="14"/>
        <v>-0.4078812219816541</v>
      </c>
    </row>
    <row r="50" spans="1:25" s="219" customFormat="1" ht="19.5" customHeight="1">
      <c r="A50" s="234" t="s">
        <v>320</v>
      </c>
      <c r="B50" s="232">
        <v>20.048</v>
      </c>
      <c r="C50" s="229">
        <v>10.601</v>
      </c>
      <c r="D50" s="228">
        <v>0</v>
      </c>
      <c r="E50" s="229">
        <v>0</v>
      </c>
      <c r="F50" s="228">
        <f t="shared" si="8"/>
        <v>30.649</v>
      </c>
      <c r="G50" s="231">
        <f t="shared" si="9"/>
        <v>0.0006479115554325128</v>
      </c>
      <c r="H50" s="232">
        <v>15.186</v>
      </c>
      <c r="I50" s="229">
        <v>7.406</v>
      </c>
      <c r="J50" s="228"/>
      <c r="K50" s="229"/>
      <c r="L50" s="228">
        <f t="shared" si="10"/>
        <v>22.592</v>
      </c>
      <c r="M50" s="233">
        <f t="shared" si="16"/>
        <v>0.35663066572237967</v>
      </c>
      <c r="N50" s="232">
        <v>256.866</v>
      </c>
      <c r="O50" s="229">
        <v>149.967</v>
      </c>
      <c r="P50" s="228">
        <v>0</v>
      </c>
      <c r="Q50" s="229">
        <v>0</v>
      </c>
      <c r="R50" s="228">
        <f t="shared" si="11"/>
        <v>406.83299999999997</v>
      </c>
      <c r="S50" s="231">
        <f t="shared" si="12"/>
        <v>0.0007234970502627635</v>
      </c>
      <c r="T50" s="230">
        <v>216.64000000000001</v>
      </c>
      <c r="U50" s="229">
        <v>103.66300000000001</v>
      </c>
      <c r="V50" s="228">
        <v>0</v>
      </c>
      <c r="W50" s="229">
        <v>0</v>
      </c>
      <c r="X50" s="228">
        <f t="shared" si="13"/>
        <v>320.303</v>
      </c>
      <c r="Y50" s="227">
        <f t="shared" si="14"/>
        <v>0.27015045129143345</v>
      </c>
    </row>
    <row r="51" spans="1:25" s="219" customFormat="1" ht="19.5" customHeight="1" thickBot="1">
      <c r="A51" s="234" t="s">
        <v>267</v>
      </c>
      <c r="B51" s="232">
        <v>322.773</v>
      </c>
      <c r="C51" s="229">
        <v>132.789</v>
      </c>
      <c r="D51" s="228">
        <v>3.1180000000000003</v>
      </c>
      <c r="E51" s="229">
        <v>3.198</v>
      </c>
      <c r="F51" s="228">
        <f t="shared" si="8"/>
        <v>461.878</v>
      </c>
      <c r="G51" s="231">
        <f t="shared" si="9"/>
        <v>0.009763975770826393</v>
      </c>
      <c r="H51" s="232">
        <v>200.11</v>
      </c>
      <c r="I51" s="229">
        <v>93.693</v>
      </c>
      <c r="J51" s="228">
        <v>1.3649999999999998</v>
      </c>
      <c r="K51" s="229">
        <v>0.865</v>
      </c>
      <c r="L51" s="228">
        <f t="shared" si="10"/>
        <v>296.033</v>
      </c>
      <c r="M51" s="233">
        <f t="shared" si="16"/>
        <v>0.5602247046781945</v>
      </c>
      <c r="N51" s="232">
        <v>3003.558999999999</v>
      </c>
      <c r="O51" s="229">
        <v>1213.7020000000005</v>
      </c>
      <c r="P51" s="228">
        <v>88.89499999999998</v>
      </c>
      <c r="Q51" s="229">
        <v>373.38999999999993</v>
      </c>
      <c r="R51" s="228">
        <f t="shared" si="11"/>
        <v>4679.545999999999</v>
      </c>
      <c r="S51" s="231">
        <f t="shared" si="12"/>
        <v>0.008321934866564202</v>
      </c>
      <c r="T51" s="230">
        <v>2723.9579999999983</v>
      </c>
      <c r="U51" s="229">
        <v>797.9230000000001</v>
      </c>
      <c r="V51" s="228">
        <v>18.198000000000004</v>
      </c>
      <c r="W51" s="229">
        <v>24.54500000000001</v>
      </c>
      <c r="X51" s="228">
        <f t="shared" si="13"/>
        <v>3564.6239999999984</v>
      </c>
      <c r="Y51" s="227">
        <f t="shared" si="14"/>
        <v>0.3127740822033407</v>
      </c>
    </row>
    <row r="52" spans="1:25" s="235" customFormat="1" ht="19.5" customHeight="1">
      <c r="A52" s="242" t="s">
        <v>56</v>
      </c>
      <c r="B52" s="239">
        <f>SUM(B53:B56)</f>
        <v>766.297</v>
      </c>
      <c r="C52" s="238">
        <f>SUM(C53:C56)</f>
        <v>263.547</v>
      </c>
      <c r="D52" s="237">
        <f>SUM(D53:D56)</f>
        <v>0</v>
      </c>
      <c r="E52" s="238">
        <f>SUM(E53:E56)</f>
        <v>18.169</v>
      </c>
      <c r="F52" s="237">
        <f t="shared" si="8"/>
        <v>1048.0130000000001</v>
      </c>
      <c r="G52" s="240">
        <f t="shared" si="9"/>
        <v>0.02215471085332292</v>
      </c>
      <c r="H52" s="239">
        <f>SUM(H53:H56)</f>
        <v>680.615</v>
      </c>
      <c r="I52" s="238">
        <f>SUM(I53:I56)</f>
        <v>222.239</v>
      </c>
      <c r="J52" s="237">
        <f>SUM(J53:J56)</f>
        <v>36.842999999999996</v>
      </c>
      <c r="K52" s="238">
        <f>SUM(K53:K56)</f>
        <v>0.3</v>
      </c>
      <c r="L52" s="237">
        <f t="shared" si="10"/>
        <v>939.997</v>
      </c>
      <c r="M52" s="241">
        <f t="shared" si="16"/>
        <v>0.11491100503512275</v>
      </c>
      <c r="N52" s="239">
        <f>SUM(N53:N56)</f>
        <v>6966.0470000000005</v>
      </c>
      <c r="O52" s="238">
        <f>SUM(O53:O56)</f>
        <v>2380.776</v>
      </c>
      <c r="P52" s="237">
        <f>SUM(P53:P56)</f>
        <v>0.43000000000000005</v>
      </c>
      <c r="Q52" s="238">
        <f>SUM(Q53:Q56)</f>
        <v>62.421</v>
      </c>
      <c r="R52" s="237">
        <f t="shared" si="11"/>
        <v>9409.674</v>
      </c>
      <c r="S52" s="240">
        <f t="shared" si="12"/>
        <v>0.016733822927181966</v>
      </c>
      <c r="T52" s="239">
        <f>SUM(T53:T56)</f>
        <v>5786.326</v>
      </c>
      <c r="U52" s="238">
        <f>SUM(U53:U56)</f>
        <v>2567.098</v>
      </c>
      <c r="V52" s="237">
        <f>SUM(V53:V56)</f>
        <v>354.573</v>
      </c>
      <c r="W52" s="238">
        <f>SUM(W53:W56)</f>
        <v>29.770000000000003</v>
      </c>
      <c r="X52" s="237">
        <f t="shared" si="13"/>
        <v>8737.767</v>
      </c>
      <c r="Y52" s="236">
        <f t="shared" si="14"/>
        <v>0.07689687765764419</v>
      </c>
    </row>
    <row r="53" spans="1:25" ht="19.5" customHeight="1">
      <c r="A53" s="234" t="s">
        <v>329</v>
      </c>
      <c r="B53" s="232">
        <v>370.62</v>
      </c>
      <c r="C53" s="229">
        <v>78.749</v>
      </c>
      <c r="D53" s="228">
        <v>0</v>
      </c>
      <c r="E53" s="229">
        <v>0</v>
      </c>
      <c r="F53" s="228">
        <f t="shared" si="8"/>
        <v>449.369</v>
      </c>
      <c r="G53" s="231">
        <f t="shared" si="9"/>
        <v>0.009499538900230118</v>
      </c>
      <c r="H53" s="232">
        <v>367.47900000000004</v>
      </c>
      <c r="I53" s="229">
        <v>88.79</v>
      </c>
      <c r="J53" s="228"/>
      <c r="K53" s="229"/>
      <c r="L53" s="228">
        <f t="shared" si="10"/>
        <v>456.26900000000006</v>
      </c>
      <c r="M53" s="233">
        <f t="shared" si="16"/>
        <v>-0.015122657905753067</v>
      </c>
      <c r="N53" s="232">
        <v>3909.6119999999996</v>
      </c>
      <c r="O53" s="229">
        <v>683.3100000000001</v>
      </c>
      <c r="P53" s="228">
        <v>0.30000000000000004</v>
      </c>
      <c r="Q53" s="229">
        <v>6.7219999999999995</v>
      </c>
      <c r="R53" s="228">
        <f t="shared" si="11"/>
        <v>4599.9439999999995</v>
      </c>
      <c r="S53" s="231">
        <f t="shared" si="12"/>
        <v>0.008180373557144818</v>
      </c>
      <c r="T53" s="230">
        <v>2841.658000000001</v>
      </c>
      <c r="U53" s="229">
        <v>945.9649999999999</v>
      </c>
      <c r="V53" s="228">
        <v>0.43</v>
      </c>
      <c r="W53" s="229">
        <v>0</v>
      </c>
      <c r="X53" s="228">
        <f t="shared" si="13"/>
        <v>3788.0530000000003</v>
      </c>
      <c r="Y53" s="227">
        <f t="shared" si="14"/>
        <v>0.21432936656377266</v>
      </c>
    </row>
    <row r="54" spans="1:25" ht="19.5" customHeight="1">
      <c r="A54" s="234" t="s">
        <v>328</v>
      </c>
      <c r="B54" s="232">
        <v>209.43200000000002</v>
      </c>
      <c r="C54" s="229">
        <v>22.244999999999997</v>
      </c>
      <c r="D54" s="228">
        <v>0</v>
      </c>
      <c r="E54" s="229">
        <v>0</v>
      </c>
      <c r="F54" s="228">
        <f t="shared" si="8"/>
        <v>231.67700000000002</v>
      </c>
      <c r="G54" s="231">
        <f t="shared" si="9"/>
        <v>0.0048975890054467775</v>
      </c>
      <c r="H54" s="232">
        <v>198.67</v>
      </c>
      <c r="I54" s="229">
        <v>10.328000000000001</v>
      </c>
      <c r="J54" s="228"/>
      <c r="K54" s="229"/>
      <c r="L54" s="228">
        <f t="shared" si="10"/>
        <v>208.998</v>
      </c>
      <c r="M54" s="233">
        <f t="shared" si="16"/>
        <v>0.10851300012440324</v>
      </c>
      <c r="N54" s="232">
        <v>1531.8750000000002</v>
      </c>
      <c r="O54" s="229">
        <v>189.15700000000004</v>
      </c>
      <c r="P54" s="228">
        <v>0</v>
      </c>
      <c r="Q54" s="229">
        <v>0</v>
      </c>
      <c r="R54" s="228">
        <f t="shared" si="11"/>
        <v>1721.0320000000002</v>
      </c>
      <c r="S54" s="231">
        <f t="shared" si="12"/>
        <v>0.003060620882297711</v>
      </c>
      <c r="T54" s="230">
        <v>1707.0589999999997</v>
      </c>
      <c r="U54" s="229">
        <v>84.56099999999999</v>
      </c>
      <c r="V54" s="228">
        <v>0</v>
      </c>
      <c r="W54" s="229">
        <v>0</v>
      </c>
      <c r="X54" s="228">
        <f t="shared" si="13"/>
        <v>1791.6199999999997</v>
      </c>
      <c r="Y54" s="227">
        <f t="shared" si="14"/>
        <v>-0.039398979694354574</v>
      </c>
    </row>
    <row r="55" spans="1:25" ht="19.5" customHeight="1">
      <c r="A55" s="234" t="s">
        <v>327</v>
      </c>
      <c r="B55" s="232">
        <v>22.903999999999996</v>
      </c>
      <c r="C55" s="229">
        <v>88.56</v>
      </c>
      <c r="D55" s="228">
        <v>0</v>
      </c>
      <c r="E55" s="229">
        <v>0</v>
      </c>
      <c r="F55" s="228">
        <f t="shared" si="8"/>
        <v>111.464</v>
      </c>
      <c r="G55" s="231">
        <f t="shared" si="9"/>
        <v>0.002356318758025698</v>
      </c>
      <c r="H55" s="232">
        <v>27.923000000000002</v>
      </c>
      <c r="I55" s="229">
        <v>12.436</v>
      </c>
      <c r="J55" s="228">
        <v>36.543</v>
      </c>
      <c r="K55" s="229">
        <v>0</v>
      </c>
      <c r="L55" s="228">
        <f t="shared" si="10"/>
        <v>76.902</v>
      </c>
      <c r="M55" s="233">
        <f t="shared" si="16"/>
        <v>0.44942914358534236</v>
      </c>
      <c r="N55" s="232">
        <v>229.309</v>
      </c>
      <c r="O55" s="229">
        <v>807.0830000000001</v>
      </c>
      <c r="P55" s="228">
        <v>0</v>
      </c>
      <c r="Q55" s="229">
        <v>0</v>
      </c>
      <c r="R55" s="228">
        <f t="shared" si="11"/>
        <v>1036.392</v>
      </c>
      <c r="S55" s="231">
        <f t="shared" si="12"/>
        <v>0.0018430819400489294</v>
      </c>
      <c r="T55" s="230">
        <v>168.76299999999995</v>
      </c>
      <c r="U55" s="229">
        <v>373.37800000000004</v>
      </c>
      <c r="V55" s="228">
        <v>353.36199999999997</v>
      </c>
      <c r="W55" s="229">
        <v>18.879</v>
      </c>
      <c r="X55" s="228">
        <f t="shared" si="13"/>
        <v>914.382</v>
      </c>
      <c r="Y55" s="227">
        <f t="shared" si="14"/>
        <v>0.13343438519130957</v>
      </c>
    </row>
    <row r="56" spans="1:25" ht="19.5" customHeight="1" thickBot="1">
      <c r="A56" s="234" t="s">
        <v>267</v>
      </c>
      <c r="B56" s="232">
        <v>163.341</v>
      </c>
      <c r="C56" s="229">
        <v>73.993</v>
      </c>
      <c r="D56" s="228">
        <v>0</v>
      </c>
      <c r="E56" s="229">
        <v>18.169</v>
      </c>
      <c r="F56" s="228">
        <f t="shared" si="8"/>
        <v>255.50300000000001</v>
      </c>
      <c r="G56" s="231">
        <f t="shared" si="9"/>
        <v>0.005401264189620325</v>
      </c>
      <c r="H56" s="232">
        <v>86.543</v>
      </c>
      <c r="I56" s="229">
        <v>110.685</v>
      </c>
      <c r="J56" s="228">
        <v>0.3</v>
      </c>
      <c r="K56" s="229">
        <v>0.3</v>
      </c>
      <c r="L56" s="228">
        <f t="shared" si="10"/>
        <v>197.82800000000003</v>
      </c>
      <c r="M56" s="233">
        <f t="shared" si="16"/>
        <v>0.2915411367450511</v>
      </c>
      <c r="N56" s="232">
        <v>1295.2509999999997</v>
      </c>
      <c r="O56" s="229">
        <v>701.2259999999999</v>
      </c>
      <c r="P56" s="228">
        <v>0.13</v>
      </c>
      <c r="Q56" s="229">
        <v>55.699</v>
      </c>
      <c r="R56" s="228">
        <f t="shared" si="11"/>
        <v>2052.3059999999996</v>
      </c>
      <c r="S56" s="231">
        <f t="shared" si="12"/>
        <v>0.003649746547690504</v>
      </c>
      <c r="T56" s="230">
        <v>1068.8459999999998</v>
      </c>
      <c r="U56" s="229">
        <v>1163.1939999999997</v>
      </c>
      <c r="V56" s="228">
        <v>0.7809999999999999</v>
      </c>
      <c r="W56" s="229">
        <v>10.891000000000002</v>
      </c>
      <c r="X56" s="228">
        <f t="shared" si="13"/>
        <v>2243.7119999999995</v>
      </c>
      <c r="Y56" s="227">
        <f t="shared" si="14"/>
        <v>-0.0853077400308061</v>
      </c>
    </row>
    <row r="57" spans="1:25" s="219" customFormat="1" ht="19.5" customHeight="1" thickBot="1">
      <c r="A57" s="226" t="s">
        <v>55</v>
      </c>
      <c r="B57" s="223">
        <v>123.561</v>
      </c>
      <c r="C57" s="222">
        <v>0</v>
      </c>
      <c r="D57" s="221">
        <v>0</v>
      </c>
      <c r="E57" s="222">
        <v>0</v>
      </c>
      <c r="F57" s="221">
        <f t="shared" si="8"/>
        <v>123.561</v>
      </c>
      <c r="G57" s="224">
        <f t="shared" si="9"/>
        <v>0.002612046060256345</v>
      </c>
      <c r="H57" s="223">
        <v>96.86800000000001</v>
      </c>
      <c r="I57" s="222">
        <v>0</v>
      </c>
      <c r="J57" s="221">
        <v>0</v>
      </c>
      <c r="K57" s="222">
        <v>0.4</v>
      </c>
      <c r="L57" s="221">
        <f t="shared" si="10"/>
        <v>97.26800000000001</v>
      </c>
      <c r="M57" s="225">
        <f t="shared" si="16"/>
        <v>0.2703150059629065</v>
      </c>
      <c r="N57" s="223">
        <v>982.1429999999998</v>
      </c>
      <c r="O57" s="222">
        <v>64.19</v>
      </c>
      <c r="P57" s="221">
        <v>0.15</v>
      </c>
      <c r="Q57" s="222">
        <v>0</v>
      </c>
      <c r="R57" s="221">
        <f t="shared" si="11"/>
        <v>1046.483</v>
      </c>
      <c r="S57" s="224">
        <f t="shared" si="12"/>
        <v>0.0018610274084209677</v>
      </c>
      <c r="T57" s="223">
        <v>908.1060000000006</v>
      </c>
      <c r="U57" s="222">
        <v>0.972</v>
      </c>
      <c r="V57" s="221">
        <v>2.597</v>
      </c>
      <c r="W57" s="222">
        <v>5.068999999999999</v>
      </c>
      <c r="X57" s="221">
        <f t="shared" si="13"/>
        <v>916.7440000000005</v>
      </c>
      <c r="Y57" s="220">
        <f t="shared" si="14"/>
        <v>0.1415215152758016</v>
      </c>
    </row>
    <row r="58" ht="15" thickTop="1">
      <c r="A58" s="120" t="s">
        <v>42</v>
      </c>
    </row>
    <row r="59" ht="409.5">
      <c r="A59" s="120" t="s">
        <v>54</v>
      </c>
    </row>
    <row r="60" ht="15">
      <c r="A60" s="127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8:Y65536 M58:M65536 Y3 M3 M5 Y5 Y7:Y8 M7:M8">
    <cfRule type="cellIs" priority="4" dxfId="93" operator="lessThan" stopIfTrue="1">
      <formula>0</formula>
    </cfRule>
  </conditionalFormatting>
  <conditionalFormatting sqref="Y9:Y57 M9:M57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Y51 M51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2:W5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8"/>
  <sheetViews>
    <sheetView showGridLines="0" zoomScale="80" zoomScaleNormal="80" zoomScalePageLayoutView="0" workbookViewId="0" topLeftCell="A1">
      <selection activeCell="T45" sqref="T45:W45"/>
    </sheetView>
  </sheetViews>
  <sheetFormatPr defaultColWidth="8.00390625" defaultRowHeight="15"/>
  <cols>
    <col min="1" max="1" width="20.28125" style="127" customWidth="1"/>
    <col min="2" max="2" width="8.57421875" style="127" customWidth="1"/>
    <col min="3" max="3" width="9.7109375" style="127" bestFit="1" customWidth="1"/>
    <col min="4" max="4" width="8.00390625" style="127" bestFit="1" customWidth="1"/>
    <col min="5" max="5" width="9.7109375" style="127" bestFit="1" customWidth="1"/>
    <col min="6" max="6" width="9.421875" style="127" bestFit="1" customWidth="1"/>
    <col min="7" max="7" width="11.28125" style="127" customWidth="1"/>
    <col min="8" max="8" width="9.28125" style="127" bestFit="1" customWidth="1"/>
    <col min="9" max="9" width="9.7109375" style="127" bestFit="1" customWidth="1"/>
    <col min="10" max="10" width="8.57421875" style="127" customWidth="1"/>
    <col min="11" max="11" width="9.7109375" style="127" bestFit="1" customWidth="1"/>
    <col min="12" max="12" width="9.28125" style="127" bestFit="1" customWidth="1"/>
    <col min="13" max="13" width="9.421875" style="127" customWidth="1"/>
    <col min="14" max="14" width="9.7109375" style="127" customWidth="1"/>
    <col min="15" max="15" width="10.8515625" style="127" customWidth="1"/>
    <col min="16" max="16" width="9.57421875" style="127" customWidth="1"/>
    <col min="17" max="17" width="10.140625" style="127" customWidth="1"/>
    <col min="18" max="18" width="10.57421875" style="127" customWidth="1"/>
    <col min="19" max="19" width="11.00390625" style="127" customWidth="1"/>
    <col min="20" max="20" width="10.421875" style="127" customWidth="1"/>
    <col min="21" max="23" width="10.28125" style="127" customWidth="1"/>
    <col min="24" max="24" width="10.421875" style="127" customWidth="1"/>
    <col min="25" max="25" width="8.7109375" style="127" bestFit="1" customWidth="1"/>
    <col min="26" max="16384" width="8.00390625" style="127" customWidth="1"/>
  </cols>
  <sheetData>
    <row r="1" spans="24:25" ht="18.75" thickBot="1">
      <c r="X1" s="576" t="s">
        <v>28</v>
      </c>
      <c r="Y1" s="577"/>
    </row>
    <row r="2" ht="5.25" customHeight="1" thickBot="1"/>
    <row r="3" spans="1:25" ht="24" customHeight="1" thickTop="1">
      <c r="A3" s="642" t="s">
        <v>71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21" customHeight="1" thickBot="1">
      <c r="A4" s="651" t="s">
        <v>44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25" s="269" customFormat="1" ht="18" customHeight="1" thickBot="1" thickTop="1">
      <c r="A5" s="595" t="s">
        <v>70</v>
      </c>
      <c r="B5" s="635" t="s">
        <v>36</v>
      </c>
      <c r="C5" s="636"/>
      <c r="D5" s="636"/>
      <c r="E5" s="636"/>
      <c r="F5" s="636"/>
      <c r="G5" s="636"/>
      <c r="H5" s="636"/>
      <c r="I5" s="636"/>
      <c r="J5" s="637"/>
      <c r="K5" s="637"/>
      <c r="L5" s="637"/>
      <c r="M5" s="638"/>
      <c r="N5" s="635" t="s">
        <v>35</v>
      </c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9"/>
    </row>
    <row r="6" spans="1:25" s="167" customFormat="1" ht="26.25" customHeight="1" thickBot="1">
      <c r="A6" s="596"/>
      <c r="B6" s="654" t="s">
        <v>154</v>
      </c>
      <c r="C6" s="655"/>
      <c r="D6" s="655"/>
      <c r="E6" s="655"/>
      <c r="F6" s="655"/>
      <c r="G6" s="632" t="s">
        <v>34</v>
      </c>
      <c r="H6" s="654" t="s">
        <v>155</v>
      </c>
      <c r="I6" s="655"/>
      <c r="J6" s="655"/>
      <c r="K6" s="655"/>
      <c r="L6" s="655"/>
      <c r="M6" s="629" t="s">
        <v>33</v>
      </c>
      <c r="N6" s="654" t="s">
        <v>156</v>
      </c>
      <c r="O6" s="655"/>
      <c r="P6" s="655"/>
      <c r="Q6" s="655"/>
      <c r="R6" s="655"/>
      <c r="S6" s="632" t="s">
        <v>34</v>
      </c>
      <c r="T6" s="654" t="s">
        <v>157</v>
      </c>
      <c r="U6" s="655"/>
      <c r="V6" s="655"/>
      <c r="W6" s="655"/>
      <c r="X6" s="655"/>
      <c r="Y6" s="645" t="s">
        <v>33</v>
      </c>
    </row>
    <row r="7" spans="1:25" s="167" customFormat="1" ht="26.25" customHeight="1">
      <c r="A7" s="597"/>
      <c r="B7" s="594" t="s">
        <v>22</v>
      </c>
      <c r="C7" s="586"/>
      <c r="D7" s="585" t="s">
        <v>21</v>
      </c>
      <c r="E7" s="586"/>
      <c r="F7" s="660" t="s">
        <v>17</v>
      </c>
      <c r="G7" s="633"/>
      <c r="H7" s="594" t="s">
        <v>22</v>
      </c>
      <c r="I7" s="586"/>
      <c r="J7" s="585" t="s">
        <v>21</v>
      </c>
      <c r="K7" s="586"/>
      <c r="L7" s="660" t="s">
        <v>17</v>
      </c>
      <c r="M7" s="630"/>
      <c r="N7" s="594" t="s">
        <v>22</v>
      </c>
      <c r="O7" s="586"/>
      <c r="P7" s="585" t="s">
        <v>21</v>
      </c>
      <c r="Q7" s="586"/>
      <c r="R7" s="660" t="s">
        <v>17</v>
      </c>
      <c r="S7" s="633"/>
      <c r="T7" s="594" t="s">
        <v>22</v>
      </c>
      <c r="U7" s="586"/>
      <c r="V7" s="585" t="s">
        <v>21</v>
      </c>
      <c r="W7" s="586"/>
      <c r="X7" s="660" t="s">
        <v>17</v>
      </c>
      <c r="Y7" s="646"/>
    </row>
    <row r="8" spans="1:25" s="265" customFormat="1" ht="15" customHeight="1" thickBot="1">
      <c r="A8" s="598"/>
      <c r="B8" s="268" t="s">
        <v>31</v>
      </c>
      <c r="C8" s="266" t="s">
        <v>30</v>
      </c>
      <c r="D8" s="267" t="s">
        <v>31</v>
      </c>
      <c r="E8" s="266" t="s">
        <v>30</v>
      </c>
      <c r="F8" s="641"/>
      <c r="G8" s="634"/>
      <c r="H8" s="268" t="s">
        <v>31</v>
      </c>
      <c r="I8" s="266" t="s">
        <v>30</v>
      </c>
      <c r="J8" s="267" t="s">
        <v>31</v>
      </c>
      <c r="K8" s="266" t="s">
        <v>30</v>
      </c>
      <c r="L8" s="641"/>
      <c r="M8" s="631"/>
      <c r="N8" s="268" t="s">
        <v>31</v>
      </c>
      <c r="O8" s="266" t="s">
        <v>30</v>
      </c>
      <c r="P8" s="267" t="s">
        <v>31</v>
      </c>
      <c r="Q8" s="266" t="s">
        <v>30</v>
      </c>
      <c r="R8" s="641"/>
      <c r="S8" s="634"/>
      <c r="T8" s="268" t="s">
        <v>31</v>
      </c>
      <c r="U8" s="266" t="s">
        <v>30</v>
      </c>
      <c r="V8" s="267" t="s">
        <v>31</v>
      </c>
      <c r="W8" s="266" t="s">
        <v>30</v>
      </c>
      <c r="X8" s="641"/>
      <c r="Y8" s="647"/>
    </row>
    <row r="9" spans="1:25" s="156" customFormat="1" ht="18" customHeight="1" thickBot="1" thickTop="1">
      <c r="A9" s="328" t="s">
        <v>24</v>
      </c>
      <c r="B9" s="320">
        <f>B10+B14+B25+B33+B40+B45</f>
        <v>24410.232</v>
      </c>
      <c r="C9" s="319">
        <f>C10+C14+C25+C33+C40+C45</f>
        <v>18384.569</v>
      </c>
      <c r="D9" s="318">
        <f>D10+D14+D25+D33+D40+D45</f>
        <v>2283.229</v>
      </c>
      <c r="E9" s="319">
        <f>E10+E14+E25+E33+E40+E45</f>
        <v>2226.2659999999996</v>
      </c>
      <c r="F9" s="318">
        <f>SUM(B9:E9)</f>
        <v>47304.296</v>
      </c>
      <c r="G9" s="321">
        <f>F9/$F$9</f>
        <v>1</v>
      </c>
      <c r="H9" s="320">
        <f>H10+H14+H25+H33+H40+H45</f>
        <v>26428.444000000007</v>
      </c>
      <c r="I9" s="319">
        <f>I10+I14+I25+I33+I40+I45</f>
        <v>20319.513</v>
      </c>
      <c r="J9" s="318">
        <f>J10+J14+J25+J33+J40+J45</f>
        <v>2167.1519999999996</v>
      </c>
      <c r="K9" s="319">
        <f>K10+K14+K25+K33+K40+K45</f>
        <v>1745.642</v>
      </c>
      <c r="L9" s="318">
        <f>SUM(H9:K9)</f>
        <v>50660.75100000001</v>
      </c>
      <c r="M9" s="435">
        <f>IF(ISERROR(F9/L9-1),"         /0",(F9/L9-1))</f>
        <v>-0.06625355790718557</v>
      </c>
      <c r="N9" s="320">
        <f>N10+N14+N25+N33+N40+N45</f>
        <v>312575.5909999997</v>
      </c>
      <c r="O9" s="319">
        <f>O10+O14+O25+O33+O40+O45</f>
        <v>191251.38900000005</v>
      </c>
      <c r="P9" s="318">
        <f>P10+P14+P25+P33+P40+P45</f>
        <v>33697.487</v>
      </c>
      <c r="Q9" s="319">
        <f>Q10+Q14+Q25+Q33+Q40+Q45</f>
        <v>24790.196</v>
      </c>
      <c r="R9" s="318">
        <f>SUM(N9:Q9)</f>
        <v>562314.6629999997</v>
      </c>
      <c r="S9" s="321">
        <f>R9/$R$9</f>
        <v>1</v>
      </c>
      <c r="T9" s="320">
        <f>T10+T14+T25+T33+T40+T45</f>
        <v>309957.2899999998</v>
      </c>
      <c r="U9" s="319">
        <f>U10+U14+U25+U33+U40+U45</f>
        <v>208591.16200000004</v>
      </c>
      <c r="V9" s="318">
        <f>V10+V14+V25+V33+V40+V45</f>
        <v>30695.646000000004</v>
      </c>
      <c r="W9" s="319">
        <f>W10+W14+W25+W33+W40+W45</f>
        <v>21815.262000000006</v>
      </c>
      <c r="X9" s="318">
        <f>SUM(T9:W9)</f>
        <v>571059.3599999998</v>
      </c>
      <c r="Y9" s="317">
        <f>IF(ISERROR(R9/X9-1),"         /0",(R9/X9-1))</f>
        <v>-0.015313113859126704</v>
      </c>
    </row>
    <row r="10" spans="1:25" s="282" customFormat="1" ht="19.5" customHeight="1" thickTop="1">
      <c r="A10" s="291" t="s">
        <v>60</v>
      </c>
      <c r="B10" s="288">
        <f>SUM(B11:B13)</f>
        <v>16051.908</v>
      </c>
      <c r="C10" s="287">
        <f>SUM(C11:C13)</f>
        <v>10418.129000000003</v>
      </c>
      <c r="D10" s="286">
        <f>SUM(D11:D13)</f>
        <v>2266.075</v>
      </c>
      <c r="E10" s="285">
        <f>SUM(E11:E13)</f>
        <v>1749.2259999999999</v>
      </c>
      <c r="F10" s="286">
        <f aca="true" t="shared" si="0" ref="F10:F45">SUM(B10:E10)</f>
        <v>30485.338000000003</v>
      </c>
      <c r="G10" s="289">
        <f aca="true" t="shared" si="1" ref="G10:G45">F10/$F$9</f>
        <v>0.6444517850979117</v>
      </c>
      <c r="H10" s="288">
        <f>SUM(H11:H13)</f>
        <v>17553.155000000006</v>
      </c>
      <c r="I10" s="287">
        <f>SUM(I11:I13)</f>
        <v>10199.447999999999</v>
      </c>
      <c r="J10" s="286">
        <f>SUM(J11:J13)</f>
        <v>1986.351</v>
      </c>
      <c r="K10" s="285">
        <f>SUM(K11:K13)</f>
        <v>1272.531</v>
      </c>
      <c r="L10" s="286">
        <f aca="true" t="shared" si="2" ref="L10:L45">SUM(H10:K10)</f>
        <v>31011.485</v>
      </c>
      <c r="M10" s="290">
        <f aca="true" t="shared" si="3" ref="M10:M23">IF(ISERROR(F10/L10-1),"         /0",(F10/L10-1))</f>
        <v>-0.01696619816819467</v>
      </c>
      <c r="N10" s="288">
        <f>SUM(N11:N13)</f>
        <v>207895.83599999975</v>
      </c>
      <c r="O10" s="287">
        <f>SUM(O11:O13)</f>
        <v>98651.55600000006</v>
      </c>
      <c r="P10" s="286">
        <f>SUM(P11:P13)</f>
        <v>29950.257</v>
      </c>
      <c r="Q10" s="285">
        <f>SUM(Q11:Q13)</f>
        <v>15288.254</v>
      </c>
      <c r="R10" s="286">
        <f aca="true" t="shared" si="4" ref="R10:R45">SUM(N10:Q10)</f>
        <v>351785.9029999998</v>
      </c>
      <c r="S10" s="289">
        <f aca="true" t="shared" si="5" ref="S10:S45">R10/$R$9</f>
        <v>0.6256032896655942</v>
      </c>
      <c r="T10" s="288">
        <f>SUM(T11:T13)</f>
        <v>198191.46499999982</v>
      </c>
      <c r="U10" s="287">
        <f>SUM(U11:U13)</f>
        <v>103352.11800000005</v>
      </c>
      <c r="V10" s="286">
        <f>SUM(V11:V13)</f>
        <v>29463.758</v>
      </c>
      <c r="W10" s="285">
        <f>SUM(W11:W13)</f>
        <v>15866.463000000003</v>
      </c>
      <c r="X10" s="286">
        <f aca="true" t="shared" si="6" ref="X10:X41">SUM(T10:W10)</f>
        <v>346873.8039999999</v>
      </c>
      <c r="Y10" s="283">
        <f aca="true" t="shared" si="7" ref="Y10:Y45">IF(ISERROR(R10/X10-1),"         /0",IF(R10/X10&gt;5,"  *  ",(R10/X10-1)))</f>
        <v>0.014161054952422703</v>
      </c>
    </row>
    <row r="11" spans="1:25" ht="19.5" customHeight="1">
      <c r="A11" s="234" t="s">
        <v>333</v>
      </c>
      <c r="B11" s="232">
        <v>15773.533</v>
      </c>
      <c r="C11" s="229">
        <v>9713.590000000002</v>
      </c>
      <c r="D11" s="228">
        <v>2266.075</v>
      </c>
      <c r="E11" s="280">
        <v>1749.2259999999999</v>
      </c>
      <c r="F11" s="228">
        <f t="shared" si="0"/>
        <v>29502.424</v>
      </c>
      <c r="G11" s="231">
        <f t="shared" si="1"/>
        <v>0.6236732494655454</v>
      </c>
      <c r="H11" s="232">
        <v>17164.786000000004</v>
      </c>
      <c r="I11" s="229">
        <v>9439.904999999999</v>
      </c>
      <c r="J11" s="228">
        <v>1781.192</v>
      </c>
      <c r="K11" s="280">
        <v>1272.531</v>
      </c>
      <c r="L11" s="228">
        <f t="shared" si="2"/>
        <v>29658.414</v>
      </c>
      <c r="M11" s="233">
        <f t="shared" si="3"/>
        <v>-0.005259552988909011</v>
      </c>
      <c r="N11" s="232">
        <v>204212.80699999974</v>
      </c>
      <c r="O11" s="229">
        <v>92140.54100000006</v>
      </c>
      <c r="P11" s="228">
        <v>29142.970000000005</v>
      </c>
      <c r="Q11" s="280">
        <v>15240.228000000001</v>
      </c>
      <c r="R11" s="228">
        <f t="shared" si="4"/>
        <v>340736.5459999998</v>
      </c>
      <c r="S11" s="231">
        <f t="shared" si="5"/>
        <v>0.6059535139669655</v>
      </c>
      <c r="T11" s="232">
        <v>193932.30799999982</v>
      </c>
      <c r="U11" s="229">
        <v>96276.55500000004</v>
      </c>
      <c r="V11" s="228">
        <v>27316.834000000003</v>
      </c>
      <c r="W11" s="280">
        <v>15866.440000000004</v>
      </c>
      <c r="X11" s="228">
        <f t="shared" si="6"/>
        <v>333392.1369999998</v>
      </c>
      <c r="Y11" s="227">
        <f t="shared" si="7"/>
        <v>0.02202934078196339</v>
      </c>
    </row>
    <row r="12" spans="1:25" ht="19.5" customHeight="1">
      <c r="A12" s="234" t="s">
        <v>335</v>
      </c>
      <c r="B12" s="232">
        <v>105.75800000000001</v>
      </c>
      <c r="C12" s="229">
        <v>602.5400000000001</v>
      </c>
      <c r="D12" s="228">
        <v>0</v>
      </c>
      <c r="E12" s="280">
        <v>0</v>
      </c>
      <c r="F12" s="228">
        <f t="shared" si="0"/>
        <v>708.2980000000001</v>
      </c>
      <c r="G12" s="231">
        <f t="shared" si="1"/>
        <v>0.01497322780155105</v>
      </c>
      <c r="H12" s="232">
        <v>207.098</v>
      </c>
      <c r="I12" s="229">
        <v>648.375</v>
      </c>
      <c r="J12" s="228">
        <v>205.159</v>
      </c>
      <c r="K12" s="280"/>
      <c r="L12" s="228">
        <f t="shared" si="2"/>
        <v>1060.632</v>
      </c>
      <c r="M12" s="233">
        <f t="shared" si="3"/>
        <v>-0.3321925040918998</v>
      </c>
      <c r="N12" s="232">
        <v>1941.084</v>
      </c>
      <c r="O12" s="229">
        <v>5080.754999999998</v>
      </c>
      <c r="P12" s="228">
        <v>807.242</v>
      </c>
      <c r="Q12" s="280"/>
      <c r="R12" s="228">
        <f t="shared" si="4"/>
        <v>7829.080999999998</v>
      </c>
      <c r="S12" s="231">
        <f t="shared" si="5"/>
        <v>0.013922953668380514</v>
      </c>
      <c r="T12" s="232">
        <v>2698.3709999999996</v>
      </c>
      <c r="U12" s="229">
        <v>5696.017</v>
      </c>
      <c r="V12" s="228">
        <v>2146.924</v>
      </c>
      <c r="W12" s="280">
        <v>0.023</v>
      </c>
      <c r="X12" s="228">
        <f t="shared" si="6"/>
        <v>10541.334999999997</v>
      </c>
      <c r="Y12" s="227">
        <f t="shared" si="7"/>
        <v>-0.2572970121905811</v>
      </c>
    </row>
    <row r="13" spans="1:25" ht="19.5" customHeight="1" thickBot="1">
      <c r="A13" s="257" t="s">
        <v>334</v>
      </c>
      <c r="B13" s="254">
        <v>172.61700000000002</v>
      </c>
      <c r="C13" s="253">
        <v>101.999</v>
      </c>
      <c r="D13" s="252">
        <v>0</v>
      </c>
      <c r="E13" s="296">
        <v>0</v>
      </c>
      <c r="F13" s="252">
        <f t="shared" si="0"/>
        <v>274.616</v>
      </c>
      <c r="G13" s="255">
        <f t="shared" si="1"/>
        <v>0.005805307830815196</v>
      </c>
      <c r="H13" s="254">
        <v>181.271</v>
      </c>
      <c r="I13" s="253">
        <v>111.168</v>
      </c>
      <c r="J13" s="252"/>
      <c r="K13" s="296"/>
      <c r="L13" s="252">
        <f t="shared" si="2"/>
        <v>292.43899999999996</v>
      </c>
      <c r="M13" s="256">
        <f t="shared" si="3"/>
        <v>-0.060946043448377174</v>
      </c>
      <c r="N13" s="254">
        <v>1741.9449999999997</v>
      </c>
      <c r="O13" s="253">
        <v>1430.26</v>
      </c>
      <c r="P13" s="252">
        <v>0.045</v>
      </c>
      <c r="Q13" s="296">
        <v>48.026</v>
      </c>
      <c r="R13" s="252">
        <f t="shared" si="4"/>
        <v>3220.276</v>
      </c>
      <c r="S13" s="255">
        <f t="shared" si="5"/>
        <v>0.005726822030248217</v>
      </c>
      <c r="T13" s="254">
        <v>1560.7860000000003</v>
      </c>
      <c r="U13" s="253">
        <v>1379.5459999999998</v>
      </c>
      <c r="V13" s="252">
        <v>0</v>
      </c>
      <c r="W13" s="296">
        <v>0</v>
      </c>
      <c r="X13" s="252">
        <f t="shared" si="6"/>
        <v>2940.3320000000003</v>
      </c>
      <c r="Y13" s="251">
        <f t="shared" si="7"/>
        <v>0.09520829620600657</v>
      </c>
    </row>
    <row r="14" spans="1:25" s="282" customFormat="1" ht="19.5" customHeight="1">
      <c r="A14" s="291" t="s">
        <v>59</v>
      </c>
      <c r="B14" s="288">
        <f>SUM(B15:B24)</f>
        <v>3454.5480000000002</v>
      </c>
      <c r="C14" s="287">
        <f>SUM(C15:C24)</f>
        <v>4067.4490000000005</v>
      </c>
      <c r="D14" s="286">
        <f>SUM(D15:D24)</f>
        <v>13.968</v>
      </c>
      <c r="E14" s="285">
        <f>SUM(E15:E24)</f>
        <v>175.23799999999997</v>
      </c>
      <c r="F14" s="286">
        <f t="shared" si="0"/>
        <v>7711.203000000001</v>
      </c>
      <c r="G14" s="289">
        <f t="shared" si="1"/>
        <v>0.16301274201396002</v>
      </c>
      <c r="H14" s="288">
        <f>SUM(H15:H24)</f>
        <v>3653.9999999999995</v>
      </c>
      <c r="I14" s="287">
        <f>SUM(I15:I24)</f>
        <v>5794.986</v>
      </c>
      <c r="J14" s="286">
        <f>SUM(J15:J24)</f>
        <v>142.59300000000002</v>
      </c>
      <c r="K14" s="285">
        <f>SUM(K15:K24)</f>
        <v>434.624</v>
      </c>
      <c r="L14" s="286">
        <f t="shared" si="2"/>
        <v>10026.203</v>
      </c>
      <c r="M14" s="290">
        <f t="shared" si="3"/>
        <v>-0.23089498586852852</v>
      </c>
      <c r="N14" s="288">
        <f>SUM(N15:N24)</f>
        <v>45088.994999999995</v>
      </c>
      <c r="O14" s="287">
        <f>SUM(O15:O24)</f>
        <v>49827.04800000001</v>
      </c>
      <c r="P14" s="286">
        <f>SUM(P15:P24)</f>
        <v>1348.1390000000001</v>
      </c>
      <c r="Q14" s="285">
        <f>SUM(Q15:Q24)</f>
        <v>5794.025</v>
      </c>
      <c r="R14" s="286">
        <f t="shared" si="4"/>
        <v>102058.207</v>
      </c>
      <c r="S14" s="289">
        <f t="shared" si="5"/>
        <v>0.18149661340060066</v>
      </c>
      <c r="T14" s="288">
        <f>SUM(T15:T24)</f>
        <v>43319.914999999986</v>
      </c>
      <c r="U14" s="287">
        <f>SUM(U15:U24)</f>
        <v>62801.007000000005</v>
      </c>
      <c r="V14" s="286">
        <f>SUM(V15:V24)</f>
        <v>569.321</v>
      </c>
      <c r="W14" s="285">
        <f>SUM(W15:W24)</f>
        <v>4965.844</v>
      </c>
      <c r="X14" s="286">
        <f t="shared" si="6"/>
        <v>111656.08699999998</v>
      </c>
      <c r="Y14" s="283">
        <f t="shared" si="7"/>
        <v>-0.08595930824622211</v>
      </c>
    </row>
    <row r="15" spans="1:25" ht="19.5" customHeight="1">
      <c r="A15" s="249" t="s">
        <v>337</v>
      </c>
      <c r="B15" s="246">
        <v>906.9929999999999</v>
      </c>
      <c r="C15" s="244">
        <v>663.2800000000001</v>
      </c>
      <c r="D15" s="245">
        <v>0.13</v>
      </c>
      <c r="E15" s="292">
        <v>0</v>
      </c>
      <c r="F15" s="228">
        <f t="shared" si="0"/>
        <v>1570.4030000000002</v>
      </c>
      <c r="G15" s="231">
        <f t="shared" si="1"/>
        <v>0.03319789390798671</v>
      </c>
      <c r="H15" s="232">
        <v>853.2180000000001</v>
      </c>
      <c r="I15" s="244">
        <v>472.29999999999995</v>
      </c>
      <c r="J15" s="245">
        <v>0</v>
      </c>
      <c r="K15" s="244"/>
      <c r="L15" s="228">
        <f t="shared" si="2"/>
        <v>1325.518</v>
      </c>
      <c r="M15" s="248">
        <f t="shared" si="3"/>
        <v>0.18474664244468975</v>
      </c>
      <c r="N15" s="246">
        <v>10079.772</v>
      </c>
      <c r="O15" s="244">
        <v>6157.793000000002</v>
      </c>
      <c r="P15" s="245">
        <v>45.461</v>
      </c>
      <c r="Q15" s="244">
        <v>182.24599999999998</v>
      </c>
      <c r="R15" s="245">
        <f t="shared" si="4"/>
        <v>16465.272</v>
      </c>
      <c r="S15" s="247">
        <f t="shared" si="5"/>
        <v>0.029281242484690478</v>
      </c>
      <c r="T15" s="250">
        <v>9434.583999999993</v>
      </c>
      <c r="U15" s="244">
        <v>5764.298999999997</v>
      </c>
      <c r="V15" s="245">
        <v>0</v>
      </c>
      <c r="W15" s="292">
        <v>60.888999999999996</v>
      </c>
      <c r="X15" s="245">
        <f t="shared" si="6"/>
        <v>15259.77199999999</v>
      </c>
      <c r="Y15" s="243">
        <f t="shared" si="7"/>
        <v>0.07899855908725328</v>
      </c>
    </row>
    <row r="16" spans="1:25" ht="19.5" customHeight="1">
      <c r="A16" s="249" t="s">
        <v>336</v>
      </c>
      <c r="B16" s="246">
        <v>717.547</v>
      </c>
      <c r="C16" s="244">
        <v>711.6650000000001</v>
      </c>
      <c r="D16" s="245">
        <v>9.097999999999999</v>
      </c>
      <c r="E16" s="292">
        <v>0.1</v>
      </c>
      <c r="F16" s="245">
        <f t="shared" si="0"/>
        <v>1438.4099999999999</v>
      </c>
      <c r="G16" s="247">
        <f t="shared" si="1"/>
        <v>0.03040759765244154</v>
      </c>
      <c r="H16" s="246">
        <v>738.985</v>
      </c>
      <c r="I16" s="244">
        <v>2526.855</v>
      </c>
      <c r="J16" s="245">
        <v>80.009</v>
      </c>
      <c r="K16" s="244">
        <v>277.23</v>
      </c>
      <c r="L16" s="245">
        <f t="shared" si="2"/>
        <v>3623.079</v>
      </c>
      <c r="M16" s="248">
        <f t="shared" si="3"/>
        <v>-0.6029868517909767</v>
      </c>
      <c r="N16" s="246">
        <v>10242.006999999998</v>
      </c>
      <c r="O16" s="244">
        <v>14168.346999999998</v>
      </c>
      <c r="P16" s="245">
        <v>946.028</v>
      </c>
      <c r="Q16" s="244">
        <v>579.4000000000001</v>
      </c>
      <c r="R16" s="245">
        <f t="shared" si="4"/>
        <v>25935.781999999996</v>
      </c>
      <c r="S16" s="247">
        <f t="shared" si="5"/>
        <v>0.04612325394758559</v>
      </c>
      <c r="T16" s="250">
        <v>9065.742999999999</v>
      </c>
      <c r="U16" s="244">
        <v>26200.458999999995</v>
      </c>
      <c r="V16" s="245">
        <v>376.449</v>
      </c>
      <c r="W16" s="244">
        <v>1637.999</v>
      </c>
      <c r="X16" s="245">
        <f t="shared" si="6"/>
        <v>37280.649999999994</v>
      </c>
      <c r="Y16" s="243">
        <f t="shared" si="7"/>
        <v>-0.3043098229242248</v>
      </c>
    </row>
    <row r="17" spans="1:25" ht="19.5" customHeight="1">
      <c r="A17" s="249" t="s">
        <v>339</v>
      </c>
      <c r="B17" s="246">
        <v>380.119</v>
      </c>
      <c r="C17" s="244">
        <v>1024.067</v>
      </c>
      <c r="D17" s="245">
        <v>0</v>
      </c>
      <c r="E17" s="292">
        <v>15.912</v>
      </c>
      <c r="F17" s="245">
        <f>SUM(B17:E17)</f>
        <v>1420.0980000000002</v>
      </c>
      <c r="G17" s="247">
        <f>F17/$F$9</f>
        <v>0.03002048693420995</v>
      </c>
      <c r="H17" s="246">
        <v>383.22</v>
      </c>
      <c r="I17" s="244">
        <v>1003.3860000000002</v>
      </c>
      <c r="J17" s="245">
        <v>0</v>
      </c>
      <c r="K17" s="244">
        <v>40.57</v>
      </c>
      <c r="L17" s="245">
        <f>SUM(H17:K17)</f>
        <v>1427.1760000000002</v>
      </c>
      <c r="M17" s="248">
        <f>IF(ISERROR(F17/L17-1),"         /0",(F17/L17-1))</f>
        <v>-0.004959444385275513</v>
      </c>
      <c r="N17" s="246">
        <v>4386.575</v>
      </c>
      <c r="O17" s="244">
        <v>11087.626999999999</v>
      </c>
      <c r="P17" s="245">
        <v>0.15</v>
      </c>
      <c r="Q17" s="244">
        <v>653.0769999999998</v>
      </c>
      <c r="R17" s="245">
        <f>SUM(N17:Q17)</f>
        <v>16127.428999999996</v>
      </c>
      <c r="S17" s="247">
        <f>R17/$R$9</f>
        <v>0.028680434747973136</v>
      </c>
      <c r="T17" s="250">
        <v>4526.738999999999</v>
      </c>
      <c r="U17" s="244">
        <v>13638.937000000005</v>
      </c>
      <c r="V17" s="245">
        <v>0.101</v>
      </c>
      <c r="W17" s="244">
        <v>975.6509999999997</v>
      </c>
      <c r="X17" s="245">
        <f>SUM(T17:W17)</f>
        <v>19141.428</v>
      </c>
      <c r="Y17" s="243">
        <f>IF(ISERROR(R17/X17-1),"         /0",IF(R17/X17&gt;5,"  *  ",(R17/X17-1)))</f>
        <v>-0.15745946436180225</v>
      </c>
    </row>
    <row r="18" spans="1:25" ht="19.5" customHeight="1">
      <c r="A18" s="249" t="s">
        <v>338</v>
      </c>
      <c r="B18" s="246">
        <v>521.819</v>
      </c>
      <c r="C18" s="244">
        <v>415.817</v>
      </c>
      <c r="D18" s="245">
        <v>4.74</v>
      </c>
      <c r="E18" s="292">
        <v>153.28199999999998</v>
      </c>
      <c r="F18" s="245">
        <f t="shared" si="0"/>
        <v>1095.658</v>
      </c>
      <c r="G18" s="247">
        <f t="shared" si="1"/>
        <v>0.02316191324356671</v>
      </c>
      <c r="H18" s="246">
        <v>723.6</v>
      </c>
      <c r="I18" s="244">
        <v>245.98899999999998</v>
      </c>
      <c r="J18" s="245">
        <v>21.557</v>
      </c>
      <c r="K18" s="244">
        <v>112.30799999999999</v>
      </c>
      <c r="L18" s="245">
        <f t="shared" si="2"/>
        <v>1103.454</v>
      </c>
      <c r="M18" s="248">
        <f t="shared" si="3"/>
        <v>-0.007065088349854198</v>
      </c>
      <c r="N18" s="246">
        <v>7847.390000000002</v>
      </c>
      <c r="O18" s="244">
        <v>3567.089000000001</v>
      </c>
      <c r="P18" s="245">
        <v>355.3350000000001</v>
      </c>
      <c r="Q18" s="244">
        <v>4141.129</v>
      </c>
      <c r="R18" s="245">
        <f t="shared" si="4"/>
        <v>15910.943000000003</v>
      </c>
      <c r="S18" s="247">
        <f t="shared" si="5"/>
        <v>0.028295443898108008</v>
      </c>
      <c r="T18" s="250">
        <v>9583.614999999998</v>
      </c>
      <c r="U18" s="244">
        <v>3078.467999999999</v>
      </c>
      <c r="V18" s="245">
        <v>151.744</v>
      </c>
      <c r="W18" s="244">
        <v>1740.2470000000003</v>
      </c>
      <c r="X18" s="245">
        <f t="shared" si="6"/>
        <v>14554.073999999997</v>
      </c>
      <c r="Y18" s="243">
        <f t="shared" si="7"/>
        <v>0.09322949711537865</v>
      </c>
    </row>
    <row r="19" spans="1:25" ht="19.5" customHeight="1">
      <c r="A19" s="249" t="s">
        <v>340</v>
      </c>
      <c r="B19" s="246">
        <v>193.994</v>
      </c>
      <c r="C19" s="244">
        <v>762.78</v>
      </c>
      <c r="D19" s="245">
        <v>0</v>
      </c>
      <c r="E19" s="292">
        <v>0</v>
      </c>
      <c r="F19" s="245">
        <f>SUM(B19:E19)</f>
        <v>956.774</v>
      </c>
      <c r="G19" s="247">
        <f>F19/$F$9</f>
        <v>0.020225943115187675</v>
      </c>
      <c r="H19" s="246">
        <v>388.404</v>
      </c>
      <c r="I19" s="244">
        <v>823.9110000000001</v>
      </c>
      <c r="J19" s="245">
        <v>0</v>
      </c>
      <c r="K19" s="244">
        <v>4.516</v>
      </c>
      <c r="L19" s="245">
        <f>SUM(H19:K19)</f>
        <v>1216.8310000000001</v>
      </c>
      <c r="M19" s="248">
        <f>IF(ISERROR(F19/L19-1),"         /0",(F19/L19-1))</f>
        <v>-0.21371661307116607</v>
      </c>
      <c r="N19" s="246">
        <v>6369.205999999998</v>
      </c>
      <c r="O19" s="244">
        <v>8016.774000000001</v>
      </c>
      <c r="P19" s="245">
        <v>0.065</v>
      </c>
      <c r="Q19" s="244">
        <v>106.80399999999999</v>
      </c>
      <c r="R19" s="245">
        <f>SUM(N19:Q19)</f>
        <v>14492.849</v>
      </c>
      <c r="S19" s="247">
        <f>R19/$R$9</f>
        <v>0.025773556966626723</v>
      </c>
      <c r="T19" s="250">
        <v>4988.119999999998</v>
      </c>
      <c r="U19" s="244">
        <v>6737.26</v>
      </c>
      <c r="V19" s="245">
        <v>0</v>
      </c>
      <c r="W19" s="244">
        <v>270.016</v>
      </c>
      <c r="X19" s="245">
        <f>SUM(T19:W19)</f>
        <v>11995.395999999997</v>
      </c>
      <c r="Y19" s="243">
        <f>IF(ISERROR(R19/X19-1),"         /0",IF(R19/X19&gt;5,"  *  ",(R19/X19-1)))</f>
        <v>0.20820096310284408</v>
      </c>
    </row>
    <row r="20" spans="1:25" ht="19.5" customHeight="1">
      <c r="A20" s="249" t="s">
        <v>341</v>
      </c>
      <c r="B20" s="246">
        <v>139.264</v>
      </c>
      <c r="C20" s="244">
        <v>421.632</v>
      </c>
      <c r="D20" s="245">
        <v>0</v>
      </c>
      <c r="E20" s="292">
        <v>0</v>
      </c>
      <c r="F20" s="245">
        <f t="shared" si="0"/>
        <v>560.896</v>
      </c>
      <c r="G20" s="247">
        <f t="shared" si="1"/>
        <v>0.01185718946118551</v>
      </c>
      <c r="H20" s="246">
        <v>177.267</v>
      </c>
      <c r="I20" s="244">
        <v>479.79499999999996</v>
      </c>
      <c r="J20" s="245">
        <v>41.027</v>
      </c>
      <c r="K20" s="244"/>
      <c r="L20" s="245">
        <f t="shared" si="2"/>
        <v>698.0889999999999</v>
      </c>
      <c r="M20" s="248">
        <f t="shared" si="3"/>
        <v>-0.1965265173924815</v>
      </c>
      <c r="N20" s="246">
        <v>2101.394</v>
      </c>
      <c r="O20" s="244">
        <v>4469.322</v>
      </c>
      <c r="P20" s="245">
        <v>0</v>
      </c>
      <c r="Q20" s="244">
        <v>71.735</v>
      </c>
      <c r="R20" s="245">
        <f t="shared" si="4"/>
        <v>6642.451</v>
      </c>
      <c r="S20" s="247">
        <f t="shared" si="5"/>
        <v>0.011812693918671659</v>
      </c>
      <c r="T20" s="250">
        <v>2617.942000000001</v>
      </c>
      <c r="U20" s="244">
        <v>5091.73</v>
      </c>
      <c r="V20" s="245">
        <v>41.027</v>
      </c>
      <c r="W20" s="244">
        <v>277.057</v>
      </c>
      <c r="X20" s="245">
        <f t="shared" si="6"/>
        <v>8027.756</v>
      </c>
      <c r="Y20" s="243">
        <f t="shared" si="7"/>
        <v>-0.17256441276989487</v>
      </c>
    </row>
    <row r="21" spans="1:25" ht="19.5" customHeight="1">
      <c r="A21" s="249" t="s">
        <v>344</v>
      </c>
      <c r="B21" s="246">
        <v>501.691</v>
      </c>
      <c r="C21" s="244">
        <v>6.32</v>
      </c>
      <c r="D21" s="245">
        <v>0</v>
      </c>
      <c r="E21" s="292">
        <v>0</v>
      </c>
      <c r="F21" s="245">
        <f t="shared" si="0"/>
        <v>508.01099999999997</v>
      </c>
      <c r="G21" s="247">
        <f t="shared" si="1"/>
        <v>0.010739214890757489</v>
      </c>
      <c r="H21" s="246">
        <v>336.12</v>
      </c>
      <c r="I21" s="244">
        <v>2.654</v>
      </c>
      <c r="J21" s="245"/>
      <c r="K21" s="244"/>
      <c r="L21" s="245">
        <f t="shared" si="2"/>
        <v>338.774</v>
      </c>
      <c r="M21" s="248">
        <f t="shared" si="3"/>
        <v>0.4995572269418549</v>
      </c>
      <c r="N21" s="246">
        <v>3592.74</v>
      </c>
      <c r="O21" s="244">
        <v>28.762</v>
      </c>
      <c r="P21" s="245"/>
      <c r="Q21" s="244">
        <v>14.214</v>
      </c>
      <c r="R21" s="245">
        <f t="shared" si="4"/>
        <v>3635.716</v>
      </c>
      <c r="S21" s="247">
        <f t="shared" si="5"/>
        <v>0.006465625457111727</v>
      </c>
      <c r="T21" s="250">
        <v>2867.605</v>
      </c>
      <c r="U21" s="244">
        <v>35.143</v>
      </c>
      <c r="V21" s="245"/>
      <c r="W21" s="244">
        <v>3.962</v>
      </c>
      <c r="X21" s="245">
        <f t="shared" si="6"/>
        <v>2906.71</v>
      </c>
      <c r="Y21" s="243">
        <f t="shared" si="7"/>
        <v>0.2508010775068721</v>
      </c>
    </row>
    <row r="22" spans="1:25" ht="19.5" customHeight="1">
      <c r="A22" s="249" t="s">
        <v>343</v>
      </c>
      <c r="B22" s="246">
        <v>38.966</v>
      </c>
      <c r="C22" s="244">
        <v>60.962</v>
      </c>
      <c r="D22" s="245">
        <v>0</v>
      </c>
      <c r="E22" s="292">
        <v>0</v>
      </c>
      <c r="F22" s="245">
        <f t="shared" si="0"/>
        <v>99.928</v>
      </c>
      <c r="G22" s="247">
        <f t="shared" si="1"/>
        <v>0.0021124508437880564</v>
      </c>
      <c r="H22" s="246">
        <v>34.064</v>
      </c>
      <c r="I22" s="244">
        <v>233.034</v>
      </c>
      <c r="J22" s="245"/>
      <c r="K22" s="244"/>
      <c r="L22" s="245">
        <f t="shared" si="2"/>
        <v>267.098</v>
      </c>
      <c r="M22" s="248">
        <f t="shared" si="3"/>
        <v>-0.6258751469498087</v>
      </c>
      <c r="N22" s="246">
        <v>166.89000000000001</v>
      </c>
      <c r="O22" s="244">
        <v>2292.459</v>
      </c>
      <c r="P22" s="245"/>
      <c r="Q22" s="244">
        <v>3.884</v>
      </c>
      <c r="R22" s="245">
        <f t="shared" si="4"/>
        <v>2463.2329999999997</v>
      </c>
      <c r="S22" s="247">
        <f t="shared" si="5"/>
        <v>0.004380524219052778</v>
      </c>
      <c r="T22" s="250">
        <v>73.356</v>
      </c>
      <c r="U22" s="244">
        <v>2189.779</v>
      </c>
      <c r="V22" s="245"/>
      <c r="W22" s="244">
        <v>0.023</v>
      </c>
      <c r="X22" s="245">
        <f t="shared" si="6"/>
        <v>2263.1580000000004</v>
      </c>
      <c r="Y22" s="243">
        <f t="shared" si="7"/>
        <v>0.08840522844626819</v>
      </c>
    </row>
    <row r="23" spans="1:25" ht="18.75" customHeight="1">
      <c r="A23" s="249" t="s">
        <v>362</v>
      </c>
      <c r="B23" s="246">
        <v>33.152</v>
      </c>
      <c r="C23" s="244">
        <v>0</v>
      </c>
      <c r="D23" s="245">
        <v>0</v>
      </c>
      <c r="E23" s="244">
        <v>0</v>
      </c>
      <c r="F23" s="245">
        <f t="shared" si="0"/>
        <v>33.152</v>
      </c>
      <c r="G23" s="247">
        <f t="shared" si="1"/>
        <v>0.0007008242972266198</v>
      </c>
      <c r="H23" s="246">
        <v>0</v>
      </c>
      <c r="I23" s="244"/>
      <c r="J23" s="245"/>
      <c r="K23" s="244"/>
      <c r="L23" s="245">
        <f t="shared" si="2"/>
        <v>0</v>
      </c>
      <c r="M23" s="248" t="str">
        <f t="shared" si="3"/>
        <v>         /0</v>
      </c>
      <c r="N23" s="246">
        <v>43.288</v>
      </c>
      <c r="O23" s="244">
        <v>1.318</v>
      </c>
      <c r="P23" s="245">
        <v>0</v>
      </c>
      <c r="Q23" s="244">
        <v>0</v>
      </c>
      <c r="R23" s="245">
        <f t="shared" si="4"/>
        <v>44.605999999999995</v>
      </c>
      <c r="S23" s="247">
        <f t="shared" si="5"/>
        <v>7.932569241929943E-05</v>
      </c>
      <c r="T23" s="250">
        <v>0.664</v>
      </c>
      <c r="U23" s="244"/>
      <c r="V23" s="245"/>
      <c r="W23" s="244"/>
      <c r="X23" s="245">
        <f t="shared" si="6"/>
        <v>0.664</v>
      </c>
      <c r="Y23" s="243" t="str">
        <f t="shared" si="7"/>
        <v>  *  </v>
      </c>
    </row>
    <row r="24" spans="1:25" ht="19.5" customHeight="1" thickBot="1">
      <c r="A24" s="249" t="s">
        <v>55</v>
      </c>
      <c r="B24" s="246">
        <v>21.003</v>
      </c>
      <c r="C24" s="244">
        <v>0.926</v>
      </c>
      <c r="D24" s="245">
        <v>0</v>
      </c>
      <c r="E24" s="244">
        <v>5.944</v>
      </c>
      <c r="F24" s="245">
        <f t="shared" si="0"/>
        <v>27.872999999999998</v>
      </c>
      <c r="G24" s="247">
        <f t="shared" si="1"/>
        <v>0.000589227667609724</v>
      </c>
      <c r="H24" s="246">
        <v>19.122</v>
      </c>
      <c r="I24" s="244">
        <v>7.062</v>
      </c>
      <c r="J24" s="245"/>
      <c r="K24" s="244"/>
      <c r="L24" s="245">
        <f t="shared" si="2"/>
        <v>26.184</v>
      </c>
      <c r="M24" s="248" t="s">
        <v>49</v>
      </c>
      <c r="N24" s="246">
        <v>259.733</v>
      </c>
      <c r="O24" s="244">
        <v>37.557000000000016</v>
      </c>
      <c r="P24" s="245">
        <v>1.1</v>
      </c>
      <c r="Q24" s="244">
        <v>41.536</v>
      </c>
      <c r="R24" s="245">
        <f t="shared" si="4"/>
        <v>339.92600000000004</v>
      </c>
      <c r="S24" s="247">
        <f t="shared" si="5"/>
        <v>0.0006045120683612695</v>
      </c>
      <c r="T24" s="250">
        <v>161.54699999999997</v>
      </c>
      <c r="U24" s="244">
        <v>64.932</v>
      </c>
      <c r="V24" s="245">
        <v>0</v>
      </c>
      <c r="W24" s="244">
        <v>0</v>
      </c>
      <c r="X24" s="245">
        <f t="shared" si="6"/>
        <v>226.47899999999998</v>
      </c>
      <c r="Y24" s="243">
        <f t="shared" si="7"/>
        <v>0.5009161997359581</v>
      </c>
    </row>
    <row r="25" spans="1:25" s="282" customFormat="1" ht="19.5" customHeight="1">
      <c r="A25" s="291" t="s">
        <v>58</v>
      </c>
      <c r="B25" s="288">
        <f>SUM(B26:B32)</f>
        <v>2025.0729999999999</v>
      </c>
      <c r="C25" s="287">
        <f>SUM(C26:C32)</f>
        <v>1932.876</v>
      </c>
      <c r="D25" s="286">
        <f>SUM(D26:D32)</f>
        <v>0</v>
      </c>
      <c r="E25" s="287">
        <f>SUM(E26:E32)</f>
        <v>0.1</v>
      </c>
      <c r="F25" s="286">
        <f t="shared" si="0"/>
        <v>3958.0489999999995</v>
      </c>
      <c r="G25" s="289">
        <f t="shared" si="1"/>
        <v>0.08367208339809136</v>
      </c>
      <c r="H25" s="288">
        <f>SUM(H26:H32)</f>
        <v>2094.357</v>
      </c>
      <c r="I25" s="287">
        <f>SUM(I26:I32)</f>
        <v>1675.5810000000001</v>
      </c>
      <c r="J25" s="286">
        <f>SUM(J26:J32)</f>
        <v>0</v>
      </c>
      <c r="K25" s="287">
        <f>SUM(K26:K32)</f>
        <v>5.803</v>
      </c>
      <c r="L25" s="286">
        <f t="shared" si="2"/>
        <v>3775.741</v>
      </c>
      <c r="M25" s="290">
        <f aca="true" t="shared" si="8" ref="M25:M45">IF(ISERROR(F25/L25-1),"         /0",(F25/L25-1))</f>
        <v>0.04828403219394528</v>
      </c>
      <c r="N25" s="288">
        <f>SUM(N26:N32)</f>
        <v>24375.390999999996</v>
      </c>
      <c r="O25" s="287">
        <f>SUM(O26:O32)</f>
        <v>18785.063000000002</v>
      </c>
      <c r="P25" s="286">
        <f>SUM(P26:P32)</f>
        <v>1451.4560000000001</v>
      </c>
      <c r="Q25" s="287">
        <f>SUM(Q26:Q32)</f>
        <v>294.377</v>
      </c>
      <c r="R25" s="286">
        <f t="shared" si="4"/>
        <v>44906.287</v>
      </c>
      <c r="S25" s="289">
        <f t="shared" si="5"/>
        <v>0.07985971192787483</v>
      </c>
      <c r="T25" s="288">
        <f>SUM(T26:T32)</f>
        <v>31721.19499999999</v>
      </c>
      <c r="U25" s="287">
        <f>SUM(U26:U32)</f>
        <v>17853.914</v>
      </c>
      <c r="V25" s="286">
        <f>SUM(V26:V32)</f>
        <v>285.78400000000005</v>
      </c>
      <c r="W25" s="287">
        <f>SUM(W26:W32)</f>
        <v>217.305</v>
      </c>
      <c r="X25" s="286">
        <f t="shared" si="6"/>
        <v>50078.19799999999</v>
      </c>
      <c r="Y25" s="283">
        <f t="shared" si="7"/>
        <v>-0.10327669937324813</v>
      </c>
    </row>
    <row r="26" spans="1:25" ht="19.5" customHeight="1">
      <c r="A26" s="249" t="s">
        <v>345</v>
      </c>
      <c r="B26" s="246">
        <v>428.106</v>
      </c>
      <c r="C26" s="244">
        <v>968.0300000000002</v>
      </c>
      <c r="D26" s="245">
        <v>0</v>
      </c>
      <c r="E26" s="244">
        <v>0</v>
      </c>
      <c r="F26" s="245">
        <f t="shared" si="0"/>
        <v>1396.1360000000002</v>
      </c>
      <c r="G26" s="247">
        <f t="shared" si="1"/>
        <v>0.029513936746886585</v>
      </c>
      <c r="H26" s="246">
        <v>571.051</v>
      </c>
      <c r="I26" s="244">
        <v>951.473</v>
      </c>
      <c r="J26" s="245">
        <v>0</v>
      </c>
      <c r="K26" s="244"/>
      <c r="L26" s="245">
        <f t="shared" si="2"/>
        <v>1522.524</v>
      </c>
      <c r="M26" s="248">
        <f t="shared" si="8"/>
        <v>-0.08301215613021518</v>
      </c>
      <c r="N26" s="246">
        <v>3681.1679999999997</v>
      </c>
      <c r="O26" s="244">
        <v>9723.77</v>
      </c>
      <c r="P26" s="245">
        <v>0.045</v>
      </c>
      <c r="Q26" s="244">
        <v>0.3</v>
      </c>
      <c r="R26" s="245">
        <f t="shared" si="4"/>
        <v>13405.283</v>
      </c>
      <c r="S26" s="247">
        <f t="shared" si="5"/>
        <v>0.02383946904119768</v>
      </c>
      <c r="T26" s="246">
        <v>4302.027999999999</v>
      </c>
      <c r="U26" s="244">
        <v>9968.580999999998</v>
      </c>
      <c r="V26" s="245">
        <v>0</v>
      </c>
      <c r="W26" s="244">
        <v>0</v>
      </c>
      <c r="X26" s="228">
        <f t="shared" si="6"/>
        <v>14270.608999999997</v>
      </c>
      <c r="Y26" s="243">
        <f t="shared" si="7"/>
        <v>-0.060636935676676273</v>
      </c>
    </row>
    <row r="27" spans="1:25" ht="19.5" customHeight="1">
      <c r="A27" s="249" t="s">
        <v>363</v>
      </c>
      <c r="B27" s="246">
        <v>376.475</v>
      </c>
      <c r="C27" s="244">
        <v>494.982</v>
      </c>
      <c r="D27" s="245">
        <v>0</v>
      </c>
      <c r="E27" s="244">
        <v>0</v>
      </c>
      <c r="F27" s="245">
        <f t="shared" si="0"/>
        <v>871.4570000000001</v>
      </c>
      <c r="G27" s="247">
        <f t="shared" si="1"/>
        <v>0.018422364852443848</v>
      </c>
      <c r="H27" s="246">
        <v>223.815</v>
      </c>
      <c r="I27" s="244">
        <v>140.969</v>
      </c>
      <c r="J27" s="245"/>
      <c r="K27" s="244"/>
      <c r="L27" s="245">
        <f t="shared" si="2"/>
        <v>364.784</v>
      </c>
      <c r="M27" s="248">
        <f t="shared" si="8"/>
        <v>1.3889671696127026</v>
      </c>
      <c r="N27" s="246">
        <v>3809.548</v>
      </c>
      <c r="O27" s="244">
        <v>2915.2819999999997</v>
      </c>
      <c r="P27" s="245">
        <v>100.69</v>
      </c>
      <c r="Q27" s="244">
        <v>11.317</v>
      </c>
      <c r="R27" s="245">
        <f t="shared" si="4"/>
        <v>6836.8369999999995</v>
      </c>
      <c r="S27" s="247">
        <f t="shared" si="5"/>
        <v>0.012158382930163789</v>
      </c>
      <c r="T27" s="246">
        <v>3339.0739999999996</v>
      </c>
      <c r="U27" s="244">
        <v>1692.3080000000002</v>
      </c>
      <c r="V27" s="245">
        <v>152.362</v>
      </c>
      <c r="W27" s="244">
        <v>12.477</v>
      </c>
      <c r="X27" s="228">
        <f t="shared" si="6"/>
        <v>5196.221</v>
      </c>
      <c r="Y27" s="243">
        <f t="shared" si="7"/>
        <v>0.31573252946708763</v>
      </c>
    </row>
    <row r="28" spans="1:25" ht="19.5" customHeight="1">
      <c r="A28" s="249" t="s">
        <v>364</v>
      </c>
      <c r="B28" s="246">
        <v>722.783</v>
      </c>
      <c r="C28" s="244">
        <v>0</v>
      </c>
      <c r="D28" s="245">
        <v>0</v>
      </c>
      <c r="E28" s="244">
        <v>0</v>
      </c>
      <c r="F28" s="245">
        <f t="shared" si="0"/>
        <v>722.783</v>
      </c>
      <c r="G28" s="247">
        <f t="shared" si="1"/>
        <v>0.015279436776735881</v>
      </c>
      <c r="H28" s="246">
        <v>876.781</v>
      </c>
      <c r="I28" s="244"/>
      <c r="J28" s="245"/>
      <c r="K28" s="244"/>
      <c r="L28" s="245">
        <f t="shared" si="2"/>
        <v>876.781</v>
      </c>
      <c r="M28" s="248">
        <f t="shared" si="8"/>
        <v>-0.17564021118158346</v>
      </c>
      <c r="N28" s="246">
        <v>10943.733999999997</v>
      </c>
      <c r="O28" s="244">
        <v>204.65699999999998</v>
      </c>
      <c r="P28" s="245"/>
      <c r="Q28" s="244"/>
      <c r="R28" s="245">
        <f t="shared" si="4"/>
        <v>11148.390999999996</v>
      </c>
      <c r="S28" s="247">
        <f t="shared" si="5"/>
        <v>0.019825894171996723</v>
      </c>
      <c r="T28" s="246">
        <v>18831.835999999996</v>
      </c>
      <c r="U28" s="244">
        <v>1022.8409999999999</v>
      </c>
      <c r="V28" s="245">
        <v>132.872</v>
      </c>
      <c r="W28" s="244"/>
      <c r="X28" s="228">
        <f t="shared" si="6"/>
        <v>19987.548999999995</v>
      </c>
      <c r="Y28" s="243">
        <f t="shared" si="7"/>
        <v>-0.44223321228630896</v>
      </c>
    </row>
    <row r="29" spans="1:25" ht="19.5" customHeight="1">
      <c r="A29" s="249" t="s">
        <v>348</v>
      </c>
      <c r="B29" s="246">
        <v>349.53499999999997</v>
      </c>
      <c r="C29" s="244">
        <v>0</v>
      </c>
      <c r="D29" s="245">
        <v>0</v>
      </c>
      <c r="E29" s="244">
        <v>0</v>
      </c>
      <c r="F29" s="245">
        <f t="shared" si="0"/>
        <v>349.53499999999997</v>
      </c>
      <c r="G29" s="247">
        <f t="shared" si="1"/>
        <v>0.007389075190972083</v>
      </c>
      <c r="H29" s="246">
        <v>292.285</v>
      </c>
      <c r="I29" s="244"/>
      <c r="J29" s="245"/>
      <c r="K29" s="244"/>
      <c r="L29" s="245">
        <f t="shared" si="2"/>
        <v>292.285</v>
      </c>
      <c r="M29" s="248">
        <f t="shared" si="8"/>
        <v>0.1958704688916637</v>
      </c>
      <c r="N29" s="246">
        <v>3803.05</v>
      </c>
      <c r="O29" s="244">
        <v>0</v>
      </c>
      <c r="P29" s="245"/>
      <c r="Q29" s="244"/>
      <c r="R29" s="245">
        <f t="shared" si="4"/>
        <v>3803.05</v>
      </c>
      <c r="S29" s="247">
        <f t="shared" si="5"/>
        <v>0.0067632061730533285</v>
      </c>
      <c r="T29" s="246">
        <v>4044.6809999999987</v>
      </c>
      <c r="U29" s="244">
        <v>0</v>
      </c>
      <c r="V29" s="245"/>
      <c r="W29" s="244"/>
      <c r="X29" s="228">
        <f t="shared" si="6"/>
        <v>4044.6809999999987</v>
      </c>
      <c r="Y29" s="243">
        <f t="shared" si="7"/>
        <v>-0.05974043441250343</v>
      </c>
    </row>
    <row r="30" spans="1:25" ht="19.5" customHeight="1">
      <c r="A30" s="249" t="s">
        <v>347</v>
      </c>
      <c r="B30" s="246">
        <v>91.633</v>
      </c>
      <c r="C30" s="244">
        <v>219.957</v>
      </c>
      <c r="D30" s="245">
        <v>0</v>
      </c>
      <c r="E30" s="244">
        <v>0</v>
      </c>
      <c r="F30" s="245">
        <f t="shared" si="0"/>
        <v>311.59</v>
      </c>
      <c r="G30" s="247">
        <f t="shared" si="1"/>
        <v>0.006586928172443365</v>
      </c>
      <c r="H30" s="246">
        <v>88.30000000000001</v>
      </c>
      <c r="I30" s="244">
        <v>256.692</v>
      </c>
      <c r="J30" s="245"/>
      <c r="K30" s="244">
        <v>5.803</v>
      </c>
      <c r="L30" s="245">
        <f t="shared" si="2"/>
        <v>350.795</v>
      </c>
      <c r="M30" s="248">
        <f t="shared" si="8"/>
        <v>-0.11176042988069967</v>
      </c>
      <c r="N30" s="246">
        <v>1822.1960000000001</v>
      </c>
      <c r="O30" s="244">
        <v>3253.5570000000002</v>
      </c>
      <c r="P30" s="245">
        <v>1350.5910000000001</v>
      </c>
      <c r="Q30" s="244">
        <v>282.58</v>
      </c>
      <c r="R30" s="245">
        <f t="shared" si="4"/>
        <v>6708.924000000001</v>
      </c>
      <c r="S30" s="247">
        <f t="shared" si="5"/>
        <v>0.011930907090715514</v>
      </c>
      <c r="T30" s="246">
        <v>699.4570000000001</v>
      </c>
      <c r="U30" s="244">
        <v>2407.712</v>
      </c>
      <c r="V30" s="245"/>
      <c r="W30" s="244">
        <v>204.573</v>
      </c>
      <c r="X30" s="228">
        <f t="shared" si="6"/>
        <v>3311.7419999999997</v>
      </c>
      <c r="Y30" s="243">
        <f t="shared" si="7"/>
        <v>1.0257991111626454</v>
      </c>
    </row>
    <row r="31" spans="1:25" ht="19.5" customHeight="1">
      <c r="A31" s="249" t="s">
        <v>346</v>
      </c>
      <c r="B31" s="246">
        <v>25.011</v>
      </c>
      <c r="C31" s="244">
        <v>249.90699999999998</v>
      </c>
      <c r="D31" s="245">
        <v>0</v>
      </c>
      <c r="E31" s="244">
        <v>0</v>
      </c>
      <c r="F31" s="245">
        <f t="shared" si="0"/>
        <v>274.918</v>
      </c>
      <c r="G31" s="247">
        <f t="shared" si="1"/>
        <v>0.00581169202898612</v>
      </c>
      <c r="H31" s="246">
        <v>34.445</v>
      </c>
      <c r="I31" s="244">
        <v>326.447</v>
      </c>
      <c r="J31" s="245"/>
      <c r="K31" s="244"/>
      <c r="L31" s="245">
        <f t="shared" si="2"/>
        <v>360.892</v>
      </c>
      <c r="M31" s="248">
        <f t="shared" si="8"/>
        <v>-0.23822639460004658</v>
      </c>
      <c r="N31" s="246">
        <v>179.5199999999999</v>
      </c>
      <c r="O31" s="244">
        <v>2687.7970000000005</v>
      </c>
      <c r="P31" s="245"/>
      <c r="Q31" s="244"/>
      <c r="R31" s="245">
        <f t="shared" si="4"/>
        <v>2867.3170000000005</v>
      </c>
      <c r="S31" s="247">
        <f t="shared" si="5"/>
        <v>0.005099132547429235</v>
      </c>
      <c r="T31" s="246">
        <v>399.59099999999995</v>
      </c>
      <c r="U31" s="244">
        <v>2762.472</v>
      </c>
      <c r="V31" s="245"/>
      <c r="W31" s="244">
        <v>0.21</v>
      </c>
      <c r="X31" s="228">
        <f t="shared" si="6"/>
        <v>3162.273</v>
      </c>
      <c r="Y31" s="243">
        <f t="shared" si="7"/>
        <v>-0.09327341440792736</v>
      </c>
    </row>
    <row r="32" spans="1:25" ht="19.5" customHeight="1" thickBot="1">
      <c r="A32" s="249" t="s">
        <v>55</v>
      </c>
      <c r="B32" s="246">
        <v>31.529999999999998</v>
      </c>
      <c r="C32" s="244">
        <v>0</v>
      </c>
      <c r="D32" s="245">
        <v>0</v>
      </c>
      <c r="E32" s="244">
        <v>0.1</v>
      </c>
      <c r="F32" s="245">
        <f t="shared" si="0"/>
        <v>31.63</v>
      </c>
      <c r="G32" s="247">
        <f t="shared" si="1"/>
        <v>0.0006686496296234913</v>
      </c>
      <c r="H32" s="246">
        <v>7.680000000000001</v>
      </c>
      <c r="I32" s="244"/>
      <c r="J32" s="245"/>
      <c r="K32" s="244"/>
      <c r="L32" s="245">
        <f t="shared" si="2"/>
        <v>7.680000000000001</v>
      </c>
      <c r="M32" s="248">
        <f t="shared" si="8"/>
        <v>3.118489583333333</v>
      </c>
      <c r="N32" s="246">
        <v>136.175</v>
      </c>
      <c r="O32" s="244"/>
      <c r="P32" s="245">
        <v>0.13</v>
      </c>
      <c r="Q32" s="244">
        <v>0.18</v>
      </c>
      <c r="R32" s="245">
        <f t="shared" si="4"/>
        <v>136.485</v>
      </c>
      <c r="S32" s="247">
        <f t="shared" si="5"/>
        <v>0.00024271997331856894</v>
      </c>
      <c r="T32" s="246">
        <v>104.528</v>
      </c>
      <c r="U32" s="244">
        <v>0</v>
      </c>
      <c r="V32" s="245">
        <v>0.5499999999999999</v>
      </c>
      <c r="W32" s="244">
        <v>0.045000000000000005</v>
      </c>
      <c r="X32" s="228">
        <f t="shared" si="6"/>
        <v>105.123</v>
      </c>
      <c r="Y32" s="243">
        <f t="shared" si="7"/>
        <v>0.2983362346964984</v>
      </c>
    </row>
    <row r="33" spans="1:25" s="282" customFormat="1" ht="19.5" customHeight="1">
      <c r="A33" s="291" t="s">
        <v>57</v>
      </c>
      <c r="B33" s="288">
        <f>SUM(B34:B39)</f>
        <v>1988.8450000000003</v>
      </c>
      <c r="C33" s="287">
        <f>SUM(C34:C39)</f>
        <v>1702.568</v>
      </c>
      <c r="D33" s="286">
        <f>SUM(D34:D39)</f>
        <v>3.186</v>
      </c>
      <c r="E33" s="287">
        <f>SUM(E34:E39)</f>
        <v>283.533</v>
      </c>
      <c r="F33" s="286">
        <f t="shared" si="0"/>
        <v>3978.1320000000005</v>
      </c>
      <c r="G33" s="289">
        <f t="shared" si="1"/>
        <v>0.08409663257645776</v>
      </c>
      <c r="H33" s="288">
        <f>SUM(H34:H39)</f>
        <v>2349.449</v>
      </c>
      <c r="I33" s="287">
        <f>SUM(I34:I39)</f>
        <v>2427.258999999999</v>
      </c>
      <c r="J33" s="286">
        <f>SUM(J34:J39)</f>
        <v>1.365</v>
      </c>
      <c r="K33" s="287">
        <f>SUM(K34:K39)</f>
        <v>31.984</v>
      </c>
      <c r="L33" s="286">
        <f t="shared" si="2"/>
        <v>4810.056999999999</v>
      </c>
      <c r="M33" s="290">
        <f t="shared" si="8"/>
        <v>-0.17295533088277304</v>
      </c>
      <c r="N33" s="288">
        <f>SUM(N34:N39)</f>
        <v>27267.178999999996</v>
      </c>
      <c r="O33" s="287">
        <f>SUM(O34:O39)</f>
        <v>21542.755999999994</v>
      </c>
      <c r="P33" s="286">
        <f>SUM(P34:P39)</f>
        <v>947.055</v>
      </c>
      <c r="Q33" s="287">
        <f>SUM(Q34:Q39)</f>
        <v>3351.1189999999997</v>
      </c>
      <c r="R33" s="286">
        <f t="shared" si="4"/>
        <v>53108.10899999999</v>
      </c>
      <c r="S33" s="289">
        <f t="shared" si="5"/>
        <v>0.09444553467032749</v>
      </c>
      <c r="T33" s="288">
        <f>SUM(T34:T39)</f>
        <v>30030.283000000014</v>
      </c>
      <c r="U33" s="287">
        <f>SUM(U34:U39)</f>
        <v>22016.052999999993</v>
      </c>
      <c r="V33" s="286">
        <f>SUM(V34:V39)</f>
        <v>19.613</v>
      </c>
      <c r="W33" s="287">
        <f>SUM(W34:W39)</f>
        <v>730.8110000000001</v>
      </c>
      <c r="X33" s="286">
        <f t="shared" si="6"/>
        <v>52796.76000000001</v>
      </c>
      <c r="Y33" s="283">
        <f t="shared" si="7"/>
        <v>0.00589712323256153</v>
      </c>
    </row>
    <row r="34" spans="1:25" s="219" customFormat="1" ht="19.5" customHeight="1">
      <c r="A34" s="234" t="s">
        <v>349</v>
      </c>
      <c r="B34" s="232">
        <v>884.81</v>
      </c>
      <c r="C34" s="229">
        <v>876.797</v>
      </c>
      <c r="D34" s="228">
        <v>0.488</v>
      </c>
      <c r="E34" s="229">
        <v>280.945</v>
      </c>
      <c r="F34" s="228">
        <f t="shared" si="0"/>
        <v>2043.04</v>
      </c>
      <c r="G34" s="231">
        <f t="shared" si="1"/>
        <v>0.043189312023584496</v>
      </c>
      <c r="H34" s="232">
        <v>1397.4560000000001</v>
      </c>
      <c r="I34" s="229">
        <v>1817.8819999999996</v>
      </c>
      <c r="J34" s="228">
        <v>0.5</v>
      </c>
      <c r="K34" s="229">
        <v>31.119</v>
      </c>
      <c r="L34" s="228">
        <f t="shared" si="2"/>
        <v>3246.957</v>
      </c>
      <c r="M34" s="233">
        <f t="shared" si="8"/>
        <v>-0.37078316713156345</v>
      </c>
      <c r="N34" s="232">
        <v>15029.827000000001</v>
      </c>
      <c r="O34" s="229">
        <v>12849.399999999996</v>
      </c>
      <c r="P34" s="228">
        <v>824.304</v>
      </c>
      <c r="Q34" s="229">
        <v>2980.5090000000005</v>
      </c>
      <c r="R34" s="228">
        <f t="shared" si="4"/>
        <v>31684.04</v>
      </c>
      <c r="S34" s="231">
        <f t="shared" si="5"/>
        <v>0.0563457474698646</v>
      </c>
      <c r="T34" s="230">
        <v>16530.849000000006</v>
      </c>
      <c r="U34" s="229">
        <v>14918.188999999995</v>
      </c>
      <c r="V34" s="228">
        <v>2.239</v>
      </c>
      <c r="W34" s="229">
        <v>665.3500000000001</v>
      </c>
      <c r="X34" s="228">
        <f t="shared" si="6"/>
        <v>32116.627</v>
      </c>
      <c r="Y34" s="227">
        <f t="shared" si="7"/>
        <v>-0.013469253791813185</v>
      </c>
    </row>
    <row r="35" spans="1:25" s="219" customFormat="1" ht="19.5" customHeight="1">
      <c r="A35" s="234" t="s">
        <v>350</v>
      </c>
      <c r="B35" s="232">
        <v>840.7750000000001</v>
      </c>
      <c r="C35" s="229">
        <v>725.755</v>
      </c>
      <c r="D35" s="228">
        <v>0.14</v>
      </c>
      <c r="E35" s="229">
        <v>0</v>
      </c>
      <c r="F35" s="228">
        <f>SUM(B35:E35)</f>
        <v>1566.6700000000003</v>
      </c>
      <c r="G35" s="231">
        <f>F35/$F$9</f>
        <v>0.03311897929946997</v>
      </c>
      <c r="H35" s="232">
        <v>778.453</v>
      </c>
      <c r="I35" s="229">
        <v>566.887</v>
      </c>
      <c r="J35" s="228">
        <v>0</v>
      </c>
      <c r="K35" s="229">
        <v>0</v>
      </c>
      <c r="L35" s="228">
        <f>SUM(H35:K35)</f>
        <v>1345.34</v>
      </c>
      <c r="M35" s="233">
        <f>IF(ISERROR(F35/L35-1),"         /0",(F35/L35-1))</f>
        <v>0.164516033121739</v>
      </c>
      <c r="N35" s="232">
        <v>9579.758999999995</v>
      </c>
      <c r="O35" s="229">
        <v>7592.057999999998</v>
      </c>
      <c r="P35" s="228">
        <v>40.3</v>
      </c>
      <c r="Q35" s="229">
        <v>0.16</v>
      </c>
      <c r="R35" s="228">
        <f>SUM(N35:Q35)</f>
        <v>17212.27699999999</v>
      </c>
      <c r="S35" s="231">
        <f>R35/$R$9</f>
        <v>0.030609689080791407</v>
      </c>
      <c r="T35" s="230">
        <v>10778.718000000004</v>
      </c>
      <c r="U35" s="229">
        <v>6361.8550000000005</v>
      </c>
      <c r="V35" s="228">
        <v>0.346</v>
      </c>
      <c r="W35" s="229">
        <v>0.125</v>
      </c>
      <c r="X35" s="228">
        <f>SUM(T35:W35)</f>
        <v>17141.044000000005</v>
      </c>
      <c r="Y35" s="227">
        <f>IF(ISERROR(R35/X35-1),"         /0",IF(R35/X35&gt;5,"  *  ",(R35/X35-1)))</f>
        <v>0.004155697867643582</v>
      </c>
    </row>
    <row r="36" spans="1:25" s="219" customFormat="1" ht="19.5" customHeight="1">
      <c r="A36" s="234" t="s">
        <v>351</v>
      </c>
      <c r="B36" s="232">
        <v>123.35400000000001</v>
      </c>
      <c r="C36" s="229">
        <v>33.159</v>
      </c>
      <c r="D36" s="228">
        <v>1.16</v>
      </c>
      <c r="E36" s="229">
        <v>1.31</v>
      </c>
      <c r="F36" s="228">
        <f>SUM(B36:E36)</f>
        <v>158.983</v>
      </c>
      <c r="G36" s="231">
        <f>F36/$F$9</f>
        <v>0.0033608575424101017</v>
      </c>
      <c r="H36" s="232">
        <v>89.804</v>
      </c>
      <c r="I36" s="229">
        <v>21.879</v>
      </c>
      <c r="J36" s="228">
        <v>0.196</v>
      </c>
      <c r="K36" s="229">
        <v>0.196</v>
      </c>
      <c r="L36" s="228">
        <f>SUM(H36:K36)</f>
        <v>112.075</v>
      </c>
      <c r="M36" s="233">
        <f>IF(ISERROR(F36/L36-1),"         /0",(F36/L36-1))</f>
        <v>0.4185411554762435</v>
      </c>
      <c r="N36" s="232">
        <v>1270.529</v>
      </c>
      <c r="O36" s="229">
        <v>414.0779999999999</v>
      </c>
      <c r="P36" s="228">
        <v>50.388999999999996</v>
      </c>
      <c r="Q36" s="229">
        <v>14.624000000000002</v>
      </c>
      <c r="R36" s="228">
        <f>SUM(N36:Q36)</f>
        <v>1749.62</v>
      </c>
      <c r="S36" s="231">
        <f>R36/$R$9</f>
        <v>0.0031114607445333516</v>
      </c>
      <c r="T36" s="230">
        <v>1847.5080000000003</v>
      </c>
      <c r="U36" s="229">
        <v>484.6960000000001</v>
      </c>
      <c r="V36" s="228">
        <v>9.501</v>
      </c>
      <c r="W36" s="229">
        <v>50.105</v>
      </c>
      <c r="X36" s="228">
        <f>SUM(T36:W36)</f>
        <v>2391.8100000000004</v>
      </c>
      <c r="Y36" s="227">
        <f>IF(ISERROR(R36/X36-1),"         /0",IF(R36/X36&gt;5,"  *  ",(R36/X36-1)))</f>
        <v>-0.26849540724388665</v>
      </c>
    </row>
    <row r="37" spans="1:25" s="219" customFormat="1" ht="19.5" customHeight="1">
      <c r="A37" s="234" t="s">
        <v>354</v>
      </c>
      <c r="B37" s="232">
        <v>83.411</v>
      </c>
      <c r="C37" s="229">
        <v>59.956</v>
      </c>
      <c r="D37" s="228">
        <v>0</v>
      </c>
      <c r="E37" s="229">
        <v>0</v>
      </c>
      <c r="F37" s="228">
        <f>SUM(B37:E37)</f>
        <v>143.36700000000002</v>
      </c>
      <c r="G37" s="231">
        <f>F37/$F$9</f>
        <v>0.0030307395336778716</v>
      </c>
      <c r="H37" s="232">
        <v>36.159</v>
      </c>
      <c r="I37" s="229">
        <v>20.256999999999998</v>
      </c>
      <c r="J37" s="228"/>
      <c r="K37" s="229">
        <v>0</v>
      </c>
      <c r="L37" s="228">
        <f>SUM(H37:K37)</f>
        <v>56.416</v>
      </c>
      <c r="M37" s="233">
        <f>IF(ISERROR(F37/L37-1),"         /0",(F37/L37-1))</f>
        <v>1.541247163925128</v>
      </c>
      <c r="N37" s="232">
        <v>851.5980000000002</v>
      </c>
      <c r="O37" s="229">
        <v>567.0110000000001</v>
      </c>
      <c r="P37" s="228">
        <v>0.426</v>
      </c>
      <c r="Q37" s="229">
        <v>0.901</v>
      </c>
      <c r="R37" s="228">
        <f>SUM(N37:Q37)</f>
        <v>1419.9360000000004</v>
      </c>
      <c r="S37" s="231">
        <f>R37/$R$9</f>
        <v>0.002525162677466942</v>
      </c>
      <c r="T37" s="230">
        <v>541.9269999999999</v>
      </c>
      <c r="U37" s="229">
        <v>228.03699999999998</v>
      </c>
      <c r="V37" s="228">
        <v>0.034</v>
      </c>
      <c r="W37" s="229">
        <v>0.09</v>
      </c>
      <c r="X37" s="228">
        <f>SUM(T37:W37)</f>
        <v>770.088</v>
      </c>
      <c r="Y37" s="227">
        <f>IF(ISERROR(R37/X37-1),"         /0",IF(R37/X37&gt;5,"  *  ",(R37/X37-1)))</f>
        <v>0.8438620001869921</v>
      </c>
    </row>
    <row r="38" spans="1:25" s="219" customFormat="1" ht="19.5" customHeight="1">
      <c r="A38" s="234" t="s">
        <v>352</v>
      </c>
      <c r="B38" s="232">
        <v>43.083</v>
      </c>
      <c r="C38" s="229">
        <v>4.089</v>
      </c>
      <c r="D38" s="228">
        <v>0</v>
      </c>
      <c r="E38" s="229">
        <v>0</v>
      </c>
      <c r="F38" s="228">
        <f>SUM(B38:E38)</f>
        <v>47.172</v>
      </c>
      <c r="G38" s="231">
        <f>F38/$F$9</f>
        <v>0.0009972032984065548</v>
      </c>
      <c r="H38" s="232">
        <v>24.796000000000003</v>
      </c>
      <c r="I38" s="229">
        <v>0.354</v>
      </c>
      <c r="J38" s="228">
        <v>0</v>
      </c>
      <c r="K38" s="229"/>
      <c r="L38" s="228">
        <f>SUM(H38:K38)</f>
        <v>25.150000000000002</v>
      </c>
      <c r="M38" s="233">
        <f>IF(ISERROR(F38/L38-1),"         /0",(F38/L38-1))</f>
        <v>0.8756262425447314</v>
      </c>
      <c r="N38" s="232">
        <v>460.172</v>
      </c>
      <c r="O38" s="229">
        <v>44.439</v>
      </c>
      <c r="P38" s="228">
        <v>0</v>
      </c>
      <c r="Q38" s="229">
        <v>0.11800000000000001</v>
      </c>
      <c r="R38" s="228">
        <f>SUM(N38:Q38)</f>
        <v>504.72900000000004</v>
      </c>
      <c r="S38" s="231">
        <f>R38/$R$9</f>
        <v>0.0008975917457091108</v>
      </c>
      <c r="T38" s="230">
        <v>281.415</v>
      </c>
      <c r="U38" s="229">
        <v>13.338000000000001</v>
      </c>
      <c r="V38" s="228">
        <v>2.209</v>
      </c>
      <c r="W38" s="229">
        <v>2.77</v>
      </c>
      <c r="X38" s="228">
        <f>SUM(T38:W38)</f>
        <v>299.732</v>
      </c>
      <c r="Y38" s="227">
        <f>IF(ISERROR(R38/X38-1),"         /0",IF(R38/X38&gt;5,"  *  ",(R38/X38-1)))</f>
        <v>0.6839343146544246</v>
      </c>
    </row>
    <row r="39" spans="1:25" s="219" customFormat="1" ht="19.5" customHeight="1" thickBot="1">
      <c r="A39" s="234" t="s">
        <v>55</v>
      </c>
      <c r="B39" s="232">
        <v>13.411999999999999</v>
      </c>
      <c r="C39" s="229">
        <v>2.812</v>
      </c>
      <c r="D39" s="228">
        <v>1.398</v>
      </c>
      <c r="E39" s="229">
        <v>1.278</v>
      </c>
      <c r="F39" s="228">
        <f>SUM(B39:E39)</f>
        <v>18.9</v>
      </c>
      <c r="G39" s="231">
        <f>F39/$F$9</f>
        <v>0.000399540878908757</v>
      </c>
      <c r="H39" s="232">
        <v>22.781</v>
      </c>
      <c r="I39" s="229">
        <v>0</v>
      </c>
      <c r="J39" s="228">
        <v>0.669</v>
      </c>
      <c r="K39" s="229">
        <v>0.669</v>
      </c>
      <c r="L39" s="228">
        <f>SUM(H39:K39)</f>
        <v>24.119</v>
      </c>
      <c r="M39" s="233">
        <f>IF(ISERROR(F39/L39-1),"         /0",(F39/L39-1))</f>
        <v>-0.21638542228118918</v>
      </c>
      <c r="N39" s="232">
        <v>75.294</v>
      </c>
      <c r="O39" s="229">
        <v>75.77000000000001</v>
      </c>
      <c r="P39" s="228">
        <v>31.636</v>
      </c>
      <c r="Q39" s="229">
        <v>354.807</v>
      </c>
      <c r="R39" s="228">
        <f>SUM(N39:Q39)</f>
        <v>537.5070000000001</v>
      </c>
      <c r="S39" s="231">
        <f>R39/$R$9</f>
        <v>0.0009558829519620767</v>
      </c>
      <c r="T39" s="230">
        <v>49.866</v>
      </c>
      <c r="U39" s="229">
        <v>9.938</v>
      </c>
      <c r="V39" s="228">
        <v>5.284000000000002</v>
      </c>
      <c r="W39" s="229">
        <v>12.371</v>
      </c>
      <c r="X39" s="228">
        <f t="shared" si="6"/>
        <v>77.459</v>
      </c>
      <c r="Y39" s="227" t="str">
        <f>IF(ISERROR(R39/X39-1),"         /0",IF(R39/X39&gt;5,"  *  ",(R39/X39-1)))</f>
        <v>  *  </v>
      </c>
    </row>
    <row r="40" spans="1:25" s="282" customFormat="1" ht="19.5" customHeight="1">
      <c r="A40" s="291" t="s">
        <v>56</v>
      </c>
      <c r="B40" s="288">
        <f>SUM(B41:B44)</f>
        <v>766.297</v>
      </c>
      <c r="C40" s="287">
        <f>SUM(C41:C44)</f>
        <v>263.547</v>
      </c>
      <c r="D40" s="286">
        <f>SUM(D41:D44)</f>
        <v>0</v>
      </c>
      <c r="E40" s="287">
        <f>SUM(E41:E44)</f>
        <v>18.169</v>
      </c>
      <c r="F40" s="286">
        <f t="shared" si="0"/>
        <v>1048.0130000000001</v>
      </c>
      <c r="G40" s="289">
        <f t="shared" si="1"/>
        <v>0.022154710853322924</v>
      </c>
      <c r="H40" s="288">
        <f>SUM(H41:H44)</f>
        <v>680.6149999999999</v>
      </c>
      <c r="I40" s="287">
        <f>SUM(I41:I44)</f>
        <v>222.239</v>
      </c>
      <c r="J40" s="286">
        <f>SUM(J41:J44)</f>
        <v>36.842999999999996</v>
      </c>
      <c r="K40" s="287">
        <f>SUM(K41:K44)</f>
        <v>0.3</v>
      </c>
      <c r="L40" s="286">
        <f t="shared" si="2"/>
        <v>939.9969999999998</v>
      </c>
      <c r="M40" s="290">
        <f t="shared" si="8"/>
        <v>0.11491100503512275</v>
      </c>
      <c r="N40" s="288">
        <f>SUM(N41:N44)</f>
        <v>6966.047000000002</v>
      </c>
      <c r="O40" s="287">
        <f>SUM(O41:O44)</f>
        <v>2380.7760000000003</v>
      </c>
      <c r="P40" s="286">
        <f>SUM(P41:P44)</f>
        <v>0.43000000000000005</v>
      </c>
      <c r="Q40" s="287">
        <f>SUM(Q41:Q44)</f>
        <v>62.42099999999999</v>
      </c>
      <c r="R40" s="286">
        <f t="shared" si="4"/>
        <v>9409.674000000003</v>
      </c>
      <c r="S40" s="289">
        <f t="shared" si="5"/>
        <v>0.01673382292718198</v>
      </c>
      <c r="T40" s="288">
        <f>SUM(T41:T44)</f>
        <v>5786.326</v>
      </c>
      <c r="U40" s="287">
        <f>SUM(U41:U44)</f>
        <v>2567.0980000000004</v>
      </c>
      <c r="V40" s="286">
        <f>SUM(V41:V44)</f>
        <v>354.573</v>
      </c>
      <c r="W40" s="287">
        <f>SUM(W41:W44)</f>
        <v>29.770000000000003</v>
      </c>
      <c r="X40" s="286">
        <f t="shared" si="6"/>
        <v>8737.767000000002</v>
      </c>
      <c r="Y40" s="283">
        <f t="shared" si="7"/>
        <v>0.07689687765764419</v>
      </c>
    </row>
    <row r="41" spans="1:25" ht="19.5" customHeight="1">
      <c r="A41" s="234" t="s">
        <v>357</v>
      </c>
      <c r="B41" s="232">
        <v>592.749</v>
      </c>
      <c r="C41" s="229">
        <v>104.89399999999999</v>
      </c>
      <c r="D41" s="228">
        <v>0</v>
      </c>
      <c r="E41" s="229">
        <v>0</v>
      </c>
      <c r="F41" s="228">
        <f t="shared" si="0"/>
        <v>697.643</v>
      </c>
      <c r="G41" s="231">
        <f t="shared" si="1"/>
        <v>0.014747983988600106</v>
      </c>
      <c r="H41" s="232">
        <v>568.06</v>
      </c>
      <c r="I41" s="229">
        <v>99.11800000000001</v>
      </c>
      <c r="J41" s="228">
        <v>0.3</v>
      </c>
      <c r="K41" s="229">
        <v>0.3</v>
      </c>
      <c r="L41" s="228">
        <f t="shared" si="2"/>
        <v>667.7779999999999</v>
      </c>
      <c r="M41" s="233">
        <f t="shared" si="8"/>
        <v>0.04472294684760514</v>
      </c>
      <c r="N41" s="232">
        <v>5541.348000000002</v>
      </c>
      <c r="O41" s="229">
        <v>894.2719999999999</v>
      </c>
      <c r="P41" s="228">
        <v>0.35500000000000004</v>
      </c>
      <c r="Q41" s="229">
        <v>6.762</v>
      </c>
      <c r="R41" s="228">
        <f t="shared" si="4"/>
        <v>6442.737000000001</v>
      </c>
      <c r="S41" s="231">
        <f t="shared" si="5"/>
        <v>0.011457529785240554</v>
      </c>
      <c r="T41" s="230">
        <v>4631.525000000001</v>
      </c>
      <c r="U41" s="229">
        <v>1065.777</v>
      </c>
      <c r="V41" s="228">
        <v>0.7909999999999999</v>
      </c>
      <c r="W41" s="229">
        <v>0.36</v>
      </c>
      <c r="X41" s="228">
        <f t="shared" si="6"/>
        <v>5698.453</v>
      </c>
      <c r="Y41" s="227">
        <f t="shared" si="7"/>
        <v>0.1306115887943624</v>
      </c>
    </row>
    <row r="42" spans="1:25" ht="19.5" customHeight="1">
      <c r="A42" s="234" t="s">
        <v>365</v>
      </c>
      <c r="B42" s="232">
        <v>149.98</v>
      </c>
      <c r="C42" s="229">
        <v>70.093</v>
      </c>
      <c r="D42" s="228">
        <v>0</v>
      </c>
      <c r="E42" s="229">
        <v>0</v>
      </c>
      <c r="F42" s="228">
        <f>SUM(B42:E42)</f>
        <v>220.07299999999998</v>
      </c>
      <c r="G42" s="231">
        <f>F42/$F$9</f>
        <v>0.004652283589634226</v>
      </c>
      <c r="H42" s="232">
        <v>84.059</v>
      </c>
      <c r="I42" s="229">
        <v>110.685</v>
      </c>
      <c r="J42" s="228"/>
      <c r="K42" s="229"/>
      <c r="L42" s="228">
        <f>SUM(H42:K42)</f>
        <v>194.744</v>
      </c>
      <c r="M42" s="233">
        <f>IF(ISERROR(F42/L42-1),"         /0",(F42/L42-1))</f>
        <v>0.13006305714168342</v>
      </c>
      <c r="N42" s="232">
        <v>1177.2700000000002</v>
      </c>
      <c r="O42" s="229">
        <v>678.6600000000001</v>
      </c>
      <c r="P42" s="228">
        <v>0.075</v>
      </c>
      <c r="Q42" s="229"/>
      <c r="R42" s="228">
        <f>SUM(N42:Q42)</f>
        <v>1856.0050000000003</v>
      </c>
      <c r="S42" s="231">
        <f>R42/$R$9</f>
        <v>0.0033006519696606265</v>
      </c>
      <c r="T42" s="230">
        <v>968.2180000000001</v>
      </c>
      <c r="U42" s="229">
        <v>1127.943</v>
      </c>
      <c r="V42" s="228">
        <v>0</v>
      </c>
      <c r="W42" s="229">
        <v>10.531</v>
      </c>
      <c r="X42" s="228">
        <f>SUM(T42:W42)</f>
        <v>2106.692</v>
      </c>
      <c r="Y42" s="227">
        <f>IF(ISERROR(R42/X42-1),"         /0",IF(R42/X42&gt;5,"  *  ",(R42/X42-1)))</f>
        <v>-0.11899556271158751</v>
      </c>
    </row>
    <row r="43" spans="1:25" ht="19.5" customHeight="1">
      <c r="A43" s="234" t="s">
        <v>358</v>
      </c>
      <c r="B43" s="232">
        <v>22.903999999999996</v>
      </c>
      <c r="C43" s="229">
        <v>88.56</v>
      </c>
      <c r="D43" s="228">
        <v>0</v>
      </c>
      <c r="E43" s="229">
        <v>0</v>
      </c>
      <c r="F43" s="228">
        <f>SUM(B43:E43)</f>
        <v>111.464</v>
      </c>
      <c r="G43" s="231">
        <f>F43/$F$9</f>
        <v>0.002356318758025698</v>
      </c>
      <c r="H43" s="232">
        <v>27.923000000000002</v>
      </c>
      <c r="I43" s="229">
        <v>12.436</v>
      </c>
      <c r="J43" s="228">
        <v>36.543</v>
      </c>
      <c r="K43" s="229">
        <v>0</v>
      </c>
      <c r="L43" s="228">
        <f>SUM(H43:K43)</f>
        <v>76.902</v>
      </c>
      <c r="M43" s="233">
        <f>IF(ISERROR(F43/L43-1),"         /0",(F43/L43-1))</f>
        <v>0.44942914358534236</v>
      </c>
      <c r="N43" s="232">
        <v>229.309</v>
      </c>
      <c r="O43" s="229">
        <v>807.0830000000001</v>
      </c>
      <c r="P43" s="228">
        <v>0</v>
      </c>
      <c r="Q43" s="229">
        <v>0</v>
      </c>
      <c r="R43" s="228">
        <f>SUM(N43:Q43)</f>
        <v>1036.392</v>
      </c>
      <c r="S43" s="231">
        <f>R43/$R$9</f>
        <v>0.0018430819400489305</v>
      </c>
      <c r="T43" s="230">
        <v>168.76299999999995</v>
      </c>
      <c r="U43" s="229">
        <v>373.37800000000004</v>
      </c>
      <c r="V43" s="228">
        <v>353.782</v>
      </c>
      <c r="W43" s="229">
        <v>18.879</v>
      </c>
      <c r="X43" s="228">
        <f>SUM(T43:W43)</f>
        <v>914.802</v>
      </c>
      <c r="Y43" s="227">
        <f>IF(ISERROR(R43/X43-1),"         /0",IF(R43/X43&gt;5,"  *  ",(R43/X43-1)))</f>
        <v>0.13291400762132133</v>
      </c>
    </row>
    <row r="44" spans="1:25" ht="19.5" customHeight="1" thickBot="1">
      <c r="A44" s="234" t="s">
        <v>55</v>
      </c>
      <c r="B44" s="232">
        <v>0.664</v>
      </c>
      <c r="C44" s="229">
        <v>0</v>
      </c>
      <c r="D44" s="228">
        <v>0</v>
      </c>
      <c r="E44" s="229">
        <v>18.169</v>
      </c>
      <c r="F44" s="228">
        <f>SUM(B44:E44)</f>
        <v>18.833000000000002</v>
      </c>
      <c r="G44" s="231">
        <f>F44/$F$9</f>
        <v>0.00039812451706289003</v>
      </c>
      <c r="H44" s="232">
        <v>0.573</v>
      </c>
      <c r="I44" s="229">
        <v>0</v>
      </c>
      <c r="J44" s="228"/>
      <c r="K44" s="229"/>
      <c r="L44" s="228">
        <f>SUM(H44:K44)</f>
        <v>0.573</v>
      </c>
      <c r="M44" s="233">
        <f>IF(ISERROR(F44/L44-1),"         /0",(F44/L44-1))</f>
        <v>31.867364746945903</v>
      </c>
      <c r="N44" s="232">
        <v>18.119999999999997</v>
      </c>
      <c r="O44" s="229">
        <v>0.761</v>
      </c>
      <c r="P44" s="228"/>
      <c r="Q44" s="229">
        <v>55.65899999999999</v>
      </c>
      <c r="R44" s="228">
        <f>SUM(N44:Q44)</f>
        <v>74.53999999999999</v>
      </c>
      <c r="S44" s="231">
        <f>R44/$R$9</f>
        <v>0.00013255923223186522</v>
      </c>
      <c r="T44" s="230">
        <v>17.82</v>
      </c>
      <c r="U44" s="229">
        <v>0</v>
      </c>
      <c r="V44" s="228"/>
      <c r="W44" s="229"/>
      <c r="X44" s="228">
        <f>SUM(T44:W44)</f>
        <v>17.82</v>
      </c>
      <c r="Y44" s="227">
        <f>IF(ISERROR(R44/X44-1),"         /0",IF(R44/X44&gt;5,"  *  ",(R44/X44-1)))</f>
        <v>3.182940516273849</v>
      </c>
    </row>
    <row r="45" spans="1:25" s="219" customFormat="1" ht="19.5" customHeight="1" thickBot="1">
      <c r="A45" s="278" t="s">
        <v>55</v>
      </c>
      <c r="B45" s="275">
        <v>123.561</v>
      </c>
      <c r="C45" s="274">
        <v>0</v>
      </c>
      <c r="D45" s="273">
        <v>0</v>
      </c>
      <c r="E45" s="274">
        <v>0</v>
      </c>
      <c r="F45" s="273">
        <f t="shared" si="0"/>
        <v>123.561</v>
      </c>
      <c r="G45" s="276">
        <f t="shared" si="1"/>
        <v>0.0026120460602563453</v>
      </c>
      <c r="H45" s="275">
        <v>96.86800000000001</v>
      </c>
      <c r="I45" s="274">
        <v>0</v>
      </c>
      <c r="J45" s="273">
        <v>0</v>
      </c>
      <c r="K45" s="274">
        <v>0.4</v>
      </c>
      <c r="L45" s="273">
        <f t="shared" si="2"/>
        <v>97.26800000000001</v>
      </c>
      <c r="M45" s="277">
        <f t="shared" si="8"/>
        <v>0.2703150059629065</v>
      </c>
      <c r="N45" s="275">
        <v>982.1429999999997</v>
      </c>
      <c r="O45" s="274">
        <v>64.19</v>
      </c>
      <c r="P45" s="273">
        <v>0.15</v>
      </c>
      <c r="Q45" s="274">
        <v>0</v>
      </c>
      <c r="R45" s="273">
        <f t="shared" si="4"/>
        <v>1046.4829999999997</v>
      </c>
      <c r="S45" s="276">
        <f t="shared" si="5"/>
        <v>0.0018610274084209684</v>
      </c>
      <c r="T45" s="275">
        <v>908.1060000000004</v>
      </c>
      <c r="U45" s="274">
        <v>0.972</v>
      </c>
      <c r="V45" s="273">
        <v>2.597</v>
      </c>
      <c r="W45" s="274">
        <v>5.068999999999999</v>
      </c>
      <c r="X45" s="286">
        <f>SUM(T45:W45)</f>
        <v>916.7440000000004</v>
      </c>
      <c r="Y45" s="270">
        <f t="shared" si="7"/>
        <v>0.14152151527580137</v>
      </c>
    </row>
    <row r="46" ht="15" thickTop="1">
      <c r="A46" s="120" t="s">
        <v>42</v>
      </c>
    </row>
    <row r="47" ht="15">
      <c r="A47" s="120" t="s">
        <v>54</v>
      </c>
    </row>
    <row r="48" ht="15">
      <c r="A48" s="127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6:Y65536 M46:M65536 Y3 M3">
    <cfRule type="cellIs" priority="6" dxfId="93" operator="lessThan" stopIfTrue="1">
      <formula>0</formula>
    </cfRule>
  </conditionalFormatting>
  <conditionalFormatting sqref="Y10:Y45 M10:M45">
    <cfRule type="cellIs" priority="7" dxfId="93" operator="lessThan" stopIfTrue="1">
      <formula>0</formula>
    </cfRule>
    <cfRule type="cellIs" priority="8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Y9 M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0:V40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3"/>
  <sheetViews>
    <sheetView showGridLines="0" zoomScale="80" zoomScaleNormal="80" zoomScalePageLayoutView="0" workbookViewId="0" topLeftCell="A1">
      <selection activeCell="T70" sqref="T70:W70"/>
    </sheetView>
  </sheetViews>
  <sheetFormatPr defaultColWidth="8.00390625" defaultRowHeight="15"/>
  <cols>
    <col min="1" max="1" width="22.8515625" style="127" customWidth="1"/>
    <col min="2" max="2" width="9.140625" style="127" bestFit="1" customWidth="1"/>
    <col min="3" max="3" width="9.7109375" style="127" bestFit="1" customWidth="1"/>
    <col min="4" max="4" width="8.00390625" style="127" bestFit="1" customWidth="1"/>
    <col min="5" max="5" width="9.7109375" style="127" bestFit="1" customWidth="1"/>
    <col min="6" max="6" width="9.140625" style="127" bestFit="1" customWidth="1"/>
    <col min="7" max="7" width="9.421875" style="127" customWidth="1"/>
    <col min="8" max="8" width="9.28125" style="127" bestFit="1" customWidth="1"/>
    <col min="9" max="9" width="9.7109375" style="127" bestFit="1" customWidth="1"/>
    <col min="10" max="10" width="8.140625" style="127" customWidth="1"/>
    <col min="11" max="11" width="9.00390625" style="127" customWidth="1"/>
    <col min="12" max="12" width="9.140625" style="127" customWidth="1"/>
    <col min="13" max="13" width="10.28125" style="127" bestFit="1" customWidth="1"/>
    <col min="14" max="14" width="9.28125" style="127" bestFit="1" customWidth="1"/>
    <col min="15" max="15" width="10.140625" style="127" customWidth="1"/>
    <col min="16" max="16" width="8.421875" style="127" bestFit="1" customWidth="1"/>
    <col min="17" max="17" width="9.140625" style="127" customWidth="1"/>
    <col min="18" max="19" width="9.8515625" style="127" bestFit="1" customWidth="1"/>
    <col min="20" max="20" width="10.421875" style="127" customWidth="1"/>
    <col min="21" max="21" width="10.28125" style="127" customWidth="1"/>
    <col min="22" max="22" width="8.8515625" style="127" customWidth="1"/>
    <col min="23" max="23" width="10.28125" style="127" customWidth="1"/>
    <col min="24" max="24" width="9.8515625" style="127" bestFit="1" customWidth="1"/>
    <col min="25" max="25" width="8.7109375" style="127" bestFit="1" customWidth="1"/>
    <col min="26" max="16384" width="8.00390625" style="127" customWidth="1"/>
  </cols>
  <sheetData>
    <row r="1" spans="24:25" ht="18.75" thickBot="1">
      <c r="X1" s="576" t="s">
        <v>28</v>
      </c>
      <c r="Y1" s="577"/>
    </row>
    <row r="2" ht="5.25" customHeight="1" thickBot="1"/>
    <row r="3" spans="1:25" ht="24" customHeight="1" thickTop="1">
      <c r="A3" s="642" t="s">
        <v>72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21" customHeight="1" thickBot="1">
      <c r="A4" s="651" t="s">
        <v>44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3"/>
    </row>
    <row r="5" spans="1:25" s="269" customFormat="1" ht="15.75" customHeight="1" thickBot="1" thickTop="1">
      <c r="A5" s="595" t="s">
        <v>67</v>
      </c>
      <c r="B5" s="635" t="s">
        <v>36</v>
      </c>
      <c r="C5" s="636"/>
      <c r="D5" s="636"/>
      <c r="E5" s="636"/>
      <c r="F5" s="636"/>
      <c r="G5" s="636"/>
      <c r="H5" s="636"/>
      <c r="I5" s="636"/>
      <c r="J5" s="637"/>
      <c r="K5" s="637"/>
      <c r="L5" s="637"/>
      <c r="M5" s="638"/>
      <c r="N5" s="635" t="s">
        <v>35</v>
      </c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639"/>
    </row>
    <row r="6" spans="1:25" s="500" customFormat="1" ht="26.25" customHeight="1" thickBot="1">
      <c r="A6" s="596"/>
      <c r="B6" s="627" t="s">
        <v>154</v>
      </c>
      <c r="C6" s="628"/>
      <c r="D6" s="628"/>
      <c r="E6" s="628"/>
      <c r="F6" s="628"/>
      <c r="G6" s="632" t="s">
        <v>34</v>
      </c>
      <c r="H6" s="627" t="s">
        <v>155</v>
      </c>
      <c r="I6" s="628"/>
      <c r="J6" s="628"/>
      <c r="K6" s="628"/>
      <c r="L6" s="628"/>
      <c r="M6" s="629" t="s">
        <v>33</v>
      </c>
      <c r="N6" s="627" t="s">
        <v>156</v>
      </c>
      <c r="O6" s="628"/>
      <c r="P6" s="628"/>
      <c r="Q6" s="628"/>
      <c r="R6" s="628"/>
      <c r="S6" s="632" t="s">
        <v>34</v>
      </c>
      <c r="T6" s="627" t="s">
        <v>157</v>
      </c>
      <c r="U6" s="628"/>
      <c r="V6" s="628"/>
      <c r="W6" s="628"/>
      <c r="X6" s="628"/>
      <c r="Y6" s="645" t="s">
        <v>33</v>
      </c>
    </row>
    <row r="7" spans="1:25" s="167" customFormat="1" ht="26.25" customHeight="1">
      <c r="A7" s="597"/>
      <c r="B7" s="594" t="s">
        <v>22</v>
      </c>
      <c r="C7" s="586"/>
      <c r="D7" s="585" t="s">
        <v>21</v>
      </c>
      <c r="E7" s="586"/>
      <c r="F7" s="660" t="s">
        <v>17</v>
      </c>
      <c r="G7" s="633"/>
      <c r="H7" s="594" t="s">
        <v>22</v>
      </c>
      <c r="I7" s="586"/>
      <c r="J7" s="585" t="s">
        <v>21</v>
      </c>
      <c r="K7" s="586"/>
      <c r="L7" s="660" t="s">
        <v>17</v>
      </c>
      <c r="M7" s="630"/>
      <c r="N7" s="594" t="s">
        <v>22</v>
      </c>
      <c r="O7" s="586"/>
      <c r="P7" s="585" t="s">
        <v>21</v>
      </c>
      <c r="Q7" s="586"/>
      <c r="R7" s="660" t="s">
        <v>17</v>
      </c>
      <c r="S7" s="633"/>
      <c r="T7" s="594" t="s">
        <v>22</v>
      </c>
      <c r="U7" s="586"/>
      <c r="V7" s="585" t="s">
        <v>21</v>
      </c>
      <c r="W7" s="586"/>
      <c r="X7" s="660" t="s">
        <v>17</v>
      </c>
      <c r="Y7" s="646"/>
    </row>
    <row r="8" spans="1:25" s="265" customFormat="1" ht="27.75" thickBot="1">
      <c r="A8" s="598"/>
      <c r="B8" s="268" t="s">
        <v>31</v>
      </c>
      <c r="C8" s="266" t="s">
        <v>30</v>
      </c>
      <c r="D8" s="267" t="s">
        <v>31</v>
      </c>
      <c r="E8" s="266" t="s">
        <v>30</v>
      </c>
      <c r="F8" s="641"/>
      <c r="G8" s="634"/>
      <c r="H8" s="268" t="s">
        <v>31</v>
      </c>
      <c r="I8" s="266" t="s">
        <v>30</v>
      </c>
      <c r="J8" s="267" t="s">
        <v>31</v>
      </c>
      <c r="K8" s="266" t="s">
        <v>30</v>
      </c>
      <c r="L8" s="641"/>
      <c r="M8" s="631"/>
      <c r="N8" s="268" t="s">
        <v>31</v>
      </c>
      <c r="O8" s="266" t="s">
        <v>30</v>
      </c>
      <c r="P8" s="267" t="s">
        <v>31</v>
      </c>
      <c r="Q8" s="266" t="s">
        <v>30</v>
      </c>
      <c r="R8" s="641"/>
      <c r="S8" s="634"/>
      <c r="T8" s="268" t="s">
        <v>31</v>
      </c>
      <c r="U8" s="266" t="s">
        <v>30</v>
      </c>
      <c r="V8" s="267" t="s">
        <v>31</v>
      </c>
      <c r="W8" s="266" t="s">
        <v>30</v>
      </c>
      <c r="X8" s="641"/>
      <c r="Y8" s="647"/>
    </row>
    <row r="9" spans="1:25" s="156" customFormat="1" ht="18" customHeight="1" thickBot="1" thickTop="1">
      <c r="A9" s="328" t="s">
        <v>24</v>
      </c>
      <c r="B9" s="327">
        <f>B10+B27+B42+B51+B64+B70</f>
        <v>24410.232000000004</v>
      </c>
      <c r="C9" s="326">
        <f>C10+C27+C42+C51+C64+C70</f>
        <v>18384.568999999996</v>
      </c>
      <c r="D9" s="324">
        <f>D10+D27+D42+D51+D64+D70</f>
        <v>2283.229</v>
      </c>
      <c r="E9" s="325">
        <f>E10+E27+E42+E51+E64+E70</f>
        <v>2226.266</v>
      </c>
      <c r="F9" s="324">
        <f aca="true" t="shared" si="0" ref="F9:F40">SUM(B9:E9)</f>
        <v>47304.296</v>
      </c>
      <c r="G9" s="336">
        <f aca="true" t="shared" si="1" ref="G9:G40">F9/$F$9</f>
        <v>1</v>
      </c>
      <c r="H9" s="327">
        <f>H10+H27+H42+H51+H64+H70</f>
        <v>26428.444</v>
      </c>
      <c r="I9" s="326">
        <f>I10+I27+I42+I51+I64+I70</f>
        <v>20319.513</v>
      </c>
      <c r="J9" s="324">
        <f>J10+J27+J42+J51+J64+J70</f>
        <v>2167.1519999999996</v>
      </c>
      <c r="K9" s="325">
        <f>K10+K27+K42+K51+K64+K70</f>
        <v>1745.642</v>
      </c>
      <c r="L9" s="324">
        <f aca="true" t="shared" si="2" ref="L9:L40">SUM(H9:K9)</f>
        <v>50660.751</v>
      </c>
      <c r="M9" s="392">
        <f aca="true" t="shared" si="3" ref="M9:M49">IF(ISERROR(F9/L9-1),"         /0",(F9/L9-1))</f>
        <v>-0.06625355790718523</v>
      </c>
      <c r="N9" s="397">
        <f>N10+N27+N42+N51+N64+N70</f>
        <v>312575.59099999996</v>
      </c>
      <c r="O9" s="326">
        <f>O10+O27+O42+O51+O64+O70</f>
        <v>191251.389</v>
      </c>
      <c r="P9" s="324">
        <f>P10+P27+P42+P51+P64+P70</f>
        <v>33697.487</v>
      </c>
      <c r="Q9" s="325">
        <f>Q10+Q27+Q42+Q51+Q64+Q70</f>
        <v>24790.196</v>
      </c>
      <c r="R9" s="324">
        <f aca="true" t="shared" si="4" ref="R9:R40">SUM(N9:Q9)</f>
        <v>562314.663</v>
      </c>
      <c r="S9" s="412">
        <f aca="true" t="shared" si="5" ref="S9:S40">R9/$R$9</f>
        <v>1</v>
      </c>
      <c r="T9" s="327">
        <f>T10+T27+T42+T51+T64+T70</f>
        <v>309957.29000000004</v>
      </c>
      <c r="U9" s="326">
        <f>U10+U27+U42+U51+U64+U70</f>
        <v>208591.162</v>
      </c>
      <c r="V9" s="324">
        <f>V10+V27+V42+V51+V64+V70</f>
        <v>30695.646000000004</v>
      </c>
      <c r="W9" s="325">
        <f>W10+W27+W42+W51+W64+W70</f>
        <v>21815.262000000002</v>
      </c>
      <c r="X9" s="324">
        <f aca="true" t="shared" si="6" ref="X9:X40">SUM(T9:W9)</f>
        <v>571059.36</v>
      </c>
      <c r="Y9" s="323">
        <f>IF(ISERROR(R9/X9-1),"         /0",(R9/X9-1))</f>
        <v>-0.015313113859126704</v>
      </c>
    </row>
    <row r="10" spans="1:25" s="235" customFormat="1" ht="19.5" customHeight="1">
      <c r="A10" s="242" t="s">
        <v>60</v>
      </c>
      <c r="B10" s="239">
        <f>SUM(B11:B26)</f>
        <v>16051.908000000003</v>
      </c>
      <c r="C10" s="238">
        <f>SUM(C11:C26)</f>
        <v>10418.128999999999</v>
      </c>
      <c r="D10" s="237">
        <f>SUM(D11:D26)</f>
        <v>2266.075</v>
      </c>
      <c r="E10" s="309">
        <f>SUM(E11:E26)</f>
        <v>1749.226</v>
      </c>
      <c r="F10" s="237">
        <f t="shared" si="0"/>
        <v>30485.338000000003</v>
      </c>
      <c r="G10" s="240">
        <f t="shared" si="1"/>
        <v>0.6444517850979117</v>
      </c>
      <c r="H10" s="239">
        <f>SUM(H11:H26)</f>
        <v>17553.155</v>
      </c>
      <c r="I10" s="238">
        <f>SUM(I11:I26)</f>
        <v>10199.448</v>
      </c>
      <c r="J10" s="237">
        <f>SUM(J11:J26)</f>
        <v>1986.3509999999999</v>
      </c>
      <c r="K10" s="309">
        <f>SUM(K11:K26)</f>
        <v>1272.531</v>
      </c>
      <c r="L10" s="237">
        <f t="shared" si="2"/>
        <v>31011.484999999997</v>
      </c>
      <c r="M10" s="393">
        <f t="shared" si="3"/>
        <v>-0.016966198168194557</v>
      </c>
      <c r="N10" s="398">
        <f>SUM(N11:N26)</f>
        <v>207895.83599999998</v>
      </c>
      <c r="O10" s="238">
        <f>SUM(O11:O26)</f>
        <v>98651.556</v>
      </c>
      <c r="P10" s="237">
        <f>SUM(P11:P26)</f>
        <v>29950.257</v>
      </c>
      <c r="Q10" s="309">
        <f>SUM(Q11:Q26)</f>
        <v>15288.254</v>
      </c>
      <c r="R10" s="237">
        <f t="shared" si="4"/>
        <v>351785.903</v>
      </c>
      <c r="S10" s="413">
        <f t="shared" si="5"/>
        <v>0.6256032896655943</v>
      </c>
      <c r="T10" s="239">
        <f>SUM(T11:T26)</f>
        <v>198191.465</v>
      </c>
      <c r="U10" s="238">
        <f>SUM(U11:U26)</f>
        <v>103352.118</v>
      </c>
      <c r="V10" s="237">
        <f>SUM(V11:V26)</f>
        <v>29463.758</v>
      </c>
      <c r="W10" s="309">
        <f>SUM(W11:W26)</f>
        <v>15866.463000000002</v>
      </c>
      <c r="X10" s="237">
        <f t="shared" si="6"/>
        <v>346873.804</v>
      </c>
      <c r="Y10" s="236">
        <f aca="true" t="shared" si="7" ref="Y10:Y40">IF(ISERROR(R10/X10-1),"         /0",IF(R10/X10&gt;5,"  *  ",(R10/X10-1)))</f>
        <v>0.014161054952422925</v>
      </c>
    </row>
    <row r="11" spans="1:25" ht="19.5" customHeight="1">
      <c r="A11" s="234" t="s">
        <v>175</v>
      </c>
      <c r="B11" s="232">
        <v>4450.416</v>
      </c>
      <c r="C11" s="229">
        <v>3694.407</v>
      </c>
      <c r="D11" s="228">
        <v>0</v>
      </c>
      <c r="E11" s="280">
        <v>0</v>
      </c>
      <c r="F11" s="228">
        <f t="shared" si="0"/>
        <v>8144.823</v>
      </c>
      <c r="G11" s="231">
        <f t="shared" si="1"/>
        <v>0.1721793513214952</v>
      </c>
      <c r="H11" s="232">
        <v>4591.769</v>
      </c>
      <c r="I11" s="229">
        <v>2925.423</v>
      </c>
      <c r="J11" s="228"/>
      <c r="K11" s="280"/>
      <c r="L11" s="228">
        <f t="shared" si="2"/>
        <v>7517.192</v>
      </c>
      <c r="M11" s="394">
        <f t="shared" si="3"/>
        <v>0.08349274569546727</v>
      </c>
      <c r="N11" s="399">
        <v>52164.20199999998</v>
      </c>
      <c r="O11" s="229">
        <v>36837.085</v>
      </c>
      <c r="P11" s="228"/>
      <c r="Q11" s="280"/>
      <c r="R11" s="228">
        <f t="shared" si="4"/>
        <v>89001.28699999998</v>
      </c>
      <c r="S11" s="414">
        <f t="shared" si="5"/>
        <v>0.15827666048253128</v>
      </c>
      <c r="T11" s="232">
        <v>49676.939999999995</v>
      </c>
      <c r="U11" s="229">
        <v>36240.356</v>
      </c>
      <c r="V11" s="228"/>
      <c r="W11" s="280"/>
      <c r="X11" s="228">
        <f t="shared" si="6"/>
        <v>85917.296</v>
      </c>
      <c r="Y11" s="227">
        <f t="shared" si="7"/>
        <v>0.035894879652636824</v>
      </c>
    </row>
    <row r="12" spans="1:25" ht="19.5" customHeight="1">
      <c r="A12" s="234" t="s">
        <v>203</v>
      </c>
      <c r="B12" s="232">
        <v>3332.346</v>
      </c>
      <c r="C12" s="229">
        <v>2002.905</v>
      </c>
      <c r="D12" s="228">
        <v>0</v>
      </c>
      <c r="E12" s="280">
        <v>0</v>
      </c>
      <c r="F12" s="228">
        <f t="shared" si="0"/>
        <v>5335.251</v>
      </c>
      <c r="G12" s="231">
        <f t="shared" si="1"/>
        <v>0.11278576051528175</v>
      </c>
      <c r="H12" s="232">
        <v>3381.756</v>
      </c>
      <c r="I12" s="229">
        <v>2298.465</v>
      </c>
      <c r="J12" s="228"/>
      <c r="K12" s="280"/>
      <c r="L12" s="228">
        <f t="shared" si="2"/>
        <v>5680.221</v>
      </c>
      <c r="M12" s="394">
        <f t="shared" si="3"/>
        <v>-0.060731791949644065</v>
      </c>
      <c r="N12" s="399">
        <v>45782.852</v>
      </c>
      <c r="O12" s="229">
        <v>20391.268</v>
      </c>
      <c r="P12" s="228"/>
      <c r="Q12" s="280">
        <v>64.075</v>
      </c>
      <c r="R12" s="228">
        <f t="shared" si="4"/>
        <v>66238.19499999999</v>
      </c>
      <c r="S12" s="414">
        <f t="shared" si="5"/>
        <v>0.11779560334886732</v>
      </c>
      <c r="T12" s="232">
        <v>53130.789</v>
      </c>
      <c r="U12" s="229">
        <v>25832.894</v>
      </c>
      <c r="V12" s="228">
        <v>1190.55</v>
      </c>
      <c r="W12" s="280"/>
      <c r="X12" s="228">
        <f t="shared" si="6"/>
        <v>80154.233</v>
      </c>
      <c r="Y12" s="227">
        <f t="shared" si="7"/>
        <v>-0.17361575900801152</v>
      </c>
    </row>
    <row r="13" spans="1:25" ht="19.5" customHeight="1">
      <c r="A13" s="234" t="s">
        <v>178</v>
      </c>
      <c r="B13" s="232">
        <v>3017.257</v>
      </c>
      <c r="C13" s="229">
        <v>1969.799</v>
      </c>
      <c r="D13" s="228">
        <v>0</v>
      </c>
      <c r="E13" s="280">
        <v>0</v>
      </c>
      <c r="F13" s="228">
        <f t="shared" si="0"/>
        <v>4987.0560000000005</v>
      </c>
      <c r="G13" s="231">
        <f t="shared" si="1"/>
        <v>0.10542501256122701</v>
      </c>
      <c r="H13" s="232">
        <v>3947.542</v>
      </c>
      <c r="I13" s="229">
        <v>2026.7420000000002</v>
      </c>
      <c r="J13" s="228"/>
      <c r="K13" s="280"/>
      <c r="L13" s="228">
        <f t="shared" si="2"/>
        <v>5974.284</v>
      </c>
      <c r="M13" s="394">
        <f t="shared" si="3"/>
        <v>-0.16524624540781774</v>
      </c>
      <c r="N13" s="399">
        <v>43839.541</v>
      </c>
      <c r="O13" s="229">
        <v>13613.803</v>
      </c>
      <c r="P13" s="228"/>
      <c r="Q13" s="280"/>
      <c r="R13" s="228">
        <f t="shared" si="4"/>
        <v>57453.344</v>
      </c>
      <c r="S13" s="414">
        <f t="shared" si="5"/>
        <v>0.1021729429808591</v>
      </c>
      <c r="T13" s="232">
        <v>27580.172999999995</v>
      </c>
      <c r="U13" s="229">
        <v>10203.702</v>
      </c>
      <c r="V13" s="228"/>
      <c r="W13" s="280"/>
      <c r="X13" s="228">
        <f t="shared" si="6"/>
        <v>37783.87499999999</v>
      </c>
      <c r="Y13" s="227">
        <f t="shared" si="7"/>
        <v>0.5205783948840612</v>
      </c>
    </row>
    <row r="14" spans="1:25" ht="19.5" customHeight="1">
      <c r="A14" s="234" t="s">
        <v>204</v>
      </c>
      <c r="B14" s="232">
        <v>2110.111</v>
      </c>
      <c r="C14" s="229">
        <v>1073.655</v>
      </c>
      <c r="D14" s="228">
        <v>0</v>
      </c>
      <c r="E14" s="280">
        <v>0</v>
      </c>
      <c r="F14" s="228">
        <f t="shared" si="0"/>
        <v>3183.7659999999996</v>
      </c>
      <c r="G14" s="231">
        <f t="shared" si="1"/>
        <v>0.06730395057565172</v>
      </c>
      <c r="H14" s="232">
        <v>2065.019</v>
      </c>
      <c r="I14" s="229">
        <v>1124.06</v>
      </c>
      <c r="J14" s="228"/>
      <c r="K14" s="280"/>
      <c r="L14" s="228">
        <f t="shared" si="2"/>
        <v>3189.0789999999997</v>
      </c>
      <c r="M14" s="394">
        <f t="shared" si="3"/>
        <v>-0.0016659982396172168</v>
      </c>
      <c r="N14" s="399">
        <v>25418.38</v>
      </c>
      <c r="O14" s="229">
        <v>11948.082</v>
      </c>
      <c r="P14" s="228"/>
      <c r="Q14" s="280"/>
      <c r="R14" s="228">
        <f t="shared" si="4"/>
        <v>37366.462</v>
      </c>
      <c r="S14" s="414">
        <f t="shared" si="5"/>
        <v>0.06645116063779401</v>
      </c>
      <c r="T14" s="232">
        <v>21869.163</v>
      </c>
      <c r="U14" s="229">
        <v>10508.149</v>
      </c>
      <c r="V14" s="228"/>
      <c r="W14" s="280"/>
      <c r="X14" s="228">
        <f t="shared" si="6"/>
        <v>32377.311999999998</v>
      </c>
      <c r="Y14" s="227">
        <f t="shared" si="7"/>
        <v>0.1540940149694947</v>
      </c>
    </row>
    <row r="15" spans="1:25" ht="19.5" customHeight="1">
      <c r="A15" s="234" t="s">
        <v>205</v>
      </c>
      <c r="B15" s="232">
        <v>0</v>
      </c>
      <c r="C15" s="229">
        <v>0</v>
      </c>
      <c r="D15" s="228">
        <v>1329.875</v>
      </c>
      <c r="E15" s="280">
        <v>736.627</v>
      </c>
      <c r="F15" s="228">
        <f t="shared" si="0"/>
        <v>2066.502</v>
      </c>
      <c r="G15" s="231">
        <f t="shared" si="1"/>
        <v>0.04368529234638646</v>
      </c>
      <c r="H15" s="232"/>
      <c r="I15" s="229"/>
      <c r="J15" s="228">
        <v>515.0699999999999</v>
      </c>
      <c r="K15" s="280">
        <v>317.82</v>
      </c>
      <c r="L15" s="228">
        <f t="shared" si="2"/>
        <v>832.8899999999999</v>
      </c>
      <c r="M15" s="394">
        <f t="shared" si="3"/>
        <v>1.4811223570939744</v>
      </c>
      <c r="N15" s="399"/>
      <c r="O15" s="229"/>
      <c r="P15" s="228">
        <v>14304.682</v>
      </c>
      <c r="Q15" s="280">
        <v>5187.844</v>
      </c>
      <c r="R15" s="228">
        <f t="shared" si="4"/>
        <v>19492.526</v>
      </c>
      <c r="S15" s="414">
        <f t="shared" si="5"/>
        <v>0.03466480119157057</v>
      </c>
      <c r="T15" s="232"/>
      <c r="U15" s="229"/>
      <c r="V15" s="228">
        <v>13907.242</v>
      </c>
      <c r="W15" s="280">
        <v>5383.415</v>
      </c>
      <c r="X15" s="228">
        <f t="shared" si="6"/>
        <v>19290.657</v>
      </c>
      <c r="Y15" s="227">
        <f t="shared" si="7"/>
        <v>0.010464599520897622</v>
      </c>
    </row>
    <row r="16" spans="1:25" ht="19.5" customHeight="1">
      <c r="A16" s="234" t="s">
        <v>207</v>
      </c>
      <c r="B16" s="232">
        <v>0</v>
      </c>
      <c r="C16" s="229">
        <v>0</v>
      </c>
      <c r="D16" s="228">
        <v>936</v>
      </c>
      <c r="E16" s="280">
        <v>924</v>
      </c>
      <c r="F16" s="228">
        <f aca="true" t="shared" si="8" ref="F16:F23">SUM(B16:E16)</f>
        <v>1860</v>
      </c>
      <c r="G16" s="231">
        <f aca="true" t="shared" si="9" ref="G16:G23">F16/$F$9</f>
        <v>0.03931989601959196</v>
      </c>
      <c r="H16" s="232"/>
      <c r="I16" s="229"/>
      <c r="J16" s="228">
        <v>1209</v>
      </c>
      <c r="K16" s="280">
        <v>898</v>
      </c>
      <c r="L16" s="228">
        <f aca="true" t="shared" si="10" ref="L16:L23">SUM(H16:K16)</f>
        <v>2107</v>
      </c>
      <c r="M16" s="394">
        <f aca="true" t="shared" si="11" ref="M16:M23">IF(ISERROR(F16/L16-1),"         /0",(F16/L16-1))</f>
        <v>-0.1172282866635026</v>
      </c>
      <c r="N16" s="399"/>
      <c r="O16" s="229"/>
      <c r="P16" s="228">
        <v>13494</v>
      </c>
      <c r="Q16" s="280">
        <v>9208.653</v>
      </c>
      <c r="R16" s="228">
        <f aca="true" t="shared" si="12" ref="R16:R23">SUM(N16:Q16)</f>
        <v>22702.653</v>
      </c>
      <c r="S16" s="414">
        <f aca="true" t="shared" si="13" ref="S16:S23">R16/$R$9</f>
        <v>0.04037357460835056</v>
      </c>
      <c r="T16" s="232"/>
      <c r="U16" s="229"/>
      <c r="V16" s="228">
        <v>11764.062</v>
      </c>
      <c r="W16" s="280">
        <v>10070.017</v>
      </c>
      <c r="X16" s="228">
        <f aca="true" t="shared" si="14" ref="X16:X23">SUM(T16:W16)</f>
        <v>21834.078999999998</v>
      </c>
      <c r="Y16" s="227">
        <f aca="true" t="shared" si="15" ref="Y16:Y23">IF(ISERROR(R16/X16-1),"         /0",IF(R16/X16&gt;5,"  *  ",(R16/X16-1)))</f>
        <v>0.039780656651466684</v>
      </c>
    </row>
    <row r="17" spans="1:25" ht="19.5" customHeight="1">
      <c r="A17" s="234" t="s">
        <v>208</v>
      </c>
      <c r="B17" s="232">
        <v>806.086</v>
      </c>
      <c r="C17" s="229">
        <v>332.467</v>
      </c>
      <c r="D17" s="228">
        <v>0</v>
      </c>
      <c r="E17" s="280">
        <v>0</v>
      </c>
      <c r="F17" s="228">
        <f t="shared" si="8"/>
        <v>1138.5529999999999</v>
      </c>
      <c r="G17" s="231">
        <f t="shared" si="9"/>
        <v>0.02406870192085725</v>
      </c>
      <c r="H17" s="232">
        <v>1036.724</v>
      </c>
      <c r="I17" s="229">
        <v>472.79900000000004</v>
      </c>
      <c r="J17" s="228"/>
      <c r="K17" s="280"/>
      <c r="L17" s="228">
        <f t="shared" si="10"/>
        <v>1509.523</v>
      </c>
      <c r="M17" s="394">
        <f t="shared" si="11"/>
        <v>-0.24575312863732457</v>
      </c>
      <c r="N17" s="399">
        <v>13630.792</v>
      </c>
      <c r="O17" s="229">
        <v>2494.0860000000002</v>
      </c>
      <c r="P17" s="228"/>
      <c r="Q17" s="280">
        <v>48.026</v>
      </c>
      <c r="R17" s="228">
        <f t="shared" si="12"/>
        <v>16172.904</v>
      </c>
      <c r="S17" s="414">
        <f t="shared" si="13"/>
        <v>0.028761305838471442</v>
      </c>
      <c r="T17" s="232">
        <v>21380.202</v>
      </c>
      <c r="U17" s="229">
        <v>6035.161</v>
      </c>
      <c r="V17" s="228"/>
      <c r="W17" s="280">
        <v>50.477</v>
      </c>
      <c r="X17" s="228">
        <f t="shared" si="14"/>
        <v>27465.84</v>
      </c>
      <c r="Y17" s="227">
        <f t="shared" si="15"/>
        <v>-0.4111629573317255</v>
      </c>
    </row>
    <row r="18" spans="1:25" ht="19.5" customHeight="1">
      <c r="A18" s="234" t="s">
        <v>158</v>
      </c>
      <c r="B18" s="232">
        <v>641.6170000000001</v>
      </c>
      <c r="C18" s="229">
        <v>268.4460000000001</v>
      </c>
      <c r="D18" s="228">
        <v>0</v>
      </c>
      <c r="E18" s="280">
        <v>0</v>
      </c>
      <c r="F18" s="228">
        <f>SUM(B18:E18)</f>
        <v>910.0630000000001</v>
      </c>
      <c r="G18" s="231">
        <f>F18/$F$9</f>
        <v>0.01923848523186985</v>
      </c>
      <c r="H18" s="232">
        <v>746.8370000000001</v>
      </c>
      <c r="I18" s="229">
        <v>317.22100000000006</v>
      </c>
      <c r="J18" s="228">
        <v>0</v>
      </c>
      <c r="K18" s="280">
        <v>0</v>
      </c>
      <c r="L18" s="228">
        <f>SUM(H18:K18)</f>
        <v>1064.0580000000002</v>
      </c>
      <c r="M18" s="394">
        <f>IF(ISERROR(F18/L18-1),"         /0",(F18/L18-1))</f>
        <v>-0.14472425375308495</v>
      </c>
      <c r="N18" s="399">
        <v>6530.558000000003</v>
      </c>
      <c r="O18" s="229">
        <v>2969.057</v>
      </c>
      <c r="P18" s="228">
        <v>0</v>
      </c>
      <c r="Q18" s="280">
        <v>0</v>
      </c>
      <c r="R18" s="228">
        <f>SUM(N18:Q18)</f>
        <v>9499.615000000002</v>
      </c>
      <c r="S18" s="414">
        <f>R18/$R$9</f>
        <v>0.01689377073917776</v>
      </c>
      <c r="T18" s="232">
        <v>6085.603</v>
      </c>
      <c r="U18" s="229">
        <v>3610.9500000000007</v>
      </c>
      <c r="V18" s="228">
        <v>0</v>
      </c>
      <c r="W18" s="280">
        <v>0</v>
      </c>
      <c r="X18" s="228">
        <f>SUM(T18:W18)</f>
        <v>9696.553</v>
      </c>
      <c r="Y18" s="227">
        <f>IF(ISERROR(R18/X18-1),"         /0",IF(R18/X18&gt;5,"  *  ",(R18/X18-1)))</f>
        <v>-0.02031010401325073</v>
      </c>
    </row>
    <row r="19" spans="1:25" ht="19.5" customHeight="1">
      <c r="A19" s="234" t="s">
        <v>211</v>
      </c>
      <c r="B19" s="232">
        <v>657.155</v>
      </c>
      <c r="C19" s="229">
        <v>0</v>
      </c>
      <c r="D19" s="228">
        <v>0</v>
      </c>
      <c r="E19" s="280">
        <v>0</v>
      </c>
      <c r="F19" s="228">
        <f t="shared" si="8"/>
        <v>657.155</v>
      </c>
      <c r="G19" s="231">
        <f t="shared" si="9"/>
        <v>0.013892078639115566</v>
      </c>
      <c r="H19" s="232">
        <v>791.759</v>
      </c>
      <c r="I19" s="229"/>
      <c r="J19" s="228"/>
      <c r="K19" s="280"/>
      <c r="L19" s="228">
        <f t="shared" si="10"/>
        <v>791.759</v>
      </c>
      <c r="M19" s="394">
        <f t="shared" si="11"/>
        <v>-0.1700062771626215</v>
      </c>
      <c r="N19" s="399">
        <v>9979.031000000003</v>
      </c>
      <c r="O19" s="229"/>
      <c r="P19" s="228"/>
      <c r="Q19" s="280"/>
      <c r="R19" s="228">
        <f t="shared" si="12"/>
        <v>9979.031000000003</v>
      </c>
      <c r="S19" s="414">
        <f t="shared" si="13"/>
        <v>0.01774634676385809</v>
      </c>
      <c r="T19" s="232">
        <v>9198.886</v>
      </c>
      <c r="U19" s="229"/>
      <c r="V19" s="228"/>
      <c r="W19" s="280"/>
      <c r="X19" s="228">
        <f t="shared" si="14"/>
        <v>9198.886</v>
      </c>
      <c r="Y19" s="227">
        <f t="shared" si="15"/>
        <v>0.08480863878517497</v>
      </c>
    </row>
    <row r="20" spans="1:25" ht="19.5" customHeight="1">
      <c r="A20" s="234" t="s">
        <v>206</v>
      </c>
      <c r="B20" s="232">
        <v>103.312</v>
      </c>
      <c r="C20" s="229">
        <v>498.199</v>
      </c>
      <c r="D20" s="228">
        <v>0</v>
      </c>
      <c r="E20" s="280">
        <v>0</v>
      </c>
      <c r="F20" s="228">
        <f t="shared" si="8"/>
        <v>601.511</v>
      </c>
      <c r="G20" s="231">
        <f t="shared" si="9"/>
        <v>0.012715779556258484</v>
      </c>
      <c r="H20" s="232">
        <v>107.44600000000001</v>
      </c>
      <c r="I20" s="229">
        <v>648.375</v>
      </c>
      <c r="J20" s="228"/>
      <c r="K20" s="280"/>
      <c r="L20" s="228">
        <f t="shared" si="10"/>
        <v>755.821</v>
      </c>
      <c r="M20" s="394">
        <f t="shared" si="11"/>
        <v>-0.20416209658106887</v>
      </c>
      <c r="N20" s="399">
        <v>1039.2</v>
      </c>
      <c r="O20" s="229">
        <v>4689.614</v>
      </c>
      <c r="P20" s="228"/>
      <c r="Q20" s="280"/>
      <c r="R20" s="228">
        <f t="shared" si="12"/>
        <v>5728.813999999999</v>
      </c>
      <c r="S20" s="414">
        <f t="shared" si="13"/>
        <v>0.010187915017965662</v>
      </c>
      <c r="T20" s="232">
        <v>1008.2550000000002</v>
      </c>
      <c r="U20" s="229">
        <v>5674.0289999999995</v>
      </c>
      <c r="V20" s="228"/>
      <c r="W20" s="280"/>
      <c r="X20" s="228">
        <f t="shared" si="14"/>
        <v>6682.284</v>
      </c>
      <c r="Y20" s="227">
        <f t="shared" si="15"/>
        <v>-0.14268624320666412</v>
      </c>
    </row>
    <row r="21" spans="1:25" ht="19.5" customHeight="1">
      <c r="A21" s="234" t="s">
        <v>213</v>
      </c>
      <c r="B21" s="232">
        <v>398.093</v>
      </c>
      <c r="C21" s="229">
        <v>196.38</v>
      </c>
      <c r="D21" s="228">
        <v>0</v>
      </c>
      <c r="E21" s="280">
        <v>0</v>
      </c>
      <c r="F21" s="228">
        <f>SUM(B21:E21)</f>
        <v>594.473</v>
      </c>
      <c r="G21" s="231">
        <f t="shared" si="9"/>
        <v>0.012566998143255317</v>
      </c>
      <c r="H21" s="232">
        <v>405.511</v>
      </c>
      <c r="I21" s="229">
        <v>116.021</v>
      </c>
      <c r="J21" s="228"/>
      <c r="K21" s="280"/>
      <c r="L21" s="228">
        <f>SUM(H21:K21)</f>
        <v>521.532</v>
      </c>
      <c r="M21" s="394">
        <f>IF(ISERROR(F21/L21-1),"         /0",(F21/L21-1))</f>
        <v>0.13985910739897056</v>
      </c>
      <c r="N21" s="399">
        <v>4115.954000000001</v>
      </c>
      <c r="O21" s="229">
        <v>1792.777</v>
      </c>
      <c r="P21" s="228"/>
      <c r="Q21" s="280"/>
      <c r="R21" s="228">
        <f>SUM(N21:Q21)</f>
        <v>5908.731000000001</v>
      </c>
      <c r="S21" s="414">
        <f t="shared" si="13"/>
        <v>0.0105078728846877</v>
      </c>
      <c r="T21" s="232">
        <v>4346.942</v>
      </c>
      <c r="U21" s="229">
        <v>1544.207</v>
      </c>
      <c r="V21" s="228"/>
      <c r="W21" s="280"/>
      <c r="X21" s="228">
        <f>SUM(T21:W21)</f>
        <v>5891.149</v>
      </c>
      <c r="Y21" s="227">
        <f>IF(ISERROR(R21/X21-1),"         /0",IF(R21/X21&gt;5,"  *  ",(R21/X21-1)))</f>
        <v>0.002984477221676274</v>
      </c>
    </row>
    <row r="22" spans="1:25" ht="19.5" customHeight="1">
      <c r="A22" s="234" t="s">
        <v>180</v>
      </c>
      <c r="B22" s="232">
        <v>277.2780000000001</v>
      </c>
      <c r="C22" s="229">
        <v>265.72900000000004</v>
      </c>
      <c r="D22" s="228">
        <v>0</v>
      </c>
      <c r="E22" s="280">
        <v>0</v>
      </c>
      <c r="F22" s="228">
        <f t="shared" si="8"/>
        <v>543.0070000000001</v>
      </c>
      <c r="G22" s="231">
        <f t="shared" si="9"/>
        <v>0.011479020848339018</v>
      </c>
      <c r="H22" s="232">
        <v>160.81</v>
      </c>
      <c r="I22" s="229">
        <v>136.641</v>
      </c>
      <c r="J22" s="228"/>
      <c r="K22" s="280"/>
      <c r="L22" s="228">
        <f t="shared" si="10"/>
        <v>297.451</v>
      </c>
      <c r="M22" s="394">
        <f t="shared" si="11"/>
        <v>0.8255342896813258</v>
      </c>
      <c r="N22" s="399">
        <v>2154.9860000000003</v>
      </c>
      <c r="O22" s="229">
        <v>2172.8239999999996</v>
      </c>
      <c r="P22" s="228"/>
      <c r="Q22" s="280"/>
      <c r="R22" s="228">
        <f t="shared" si="12"/>
        <v>4327.8099999999995</v>
      </c>
      <c r="S22" s="414">
        <f t="shared" si="13"/>
        <v>0.007696420322583691</v>
      </c>
      <c r="T22" s="232">
        <v>1118.4650000000001</v>
      </c>
      <c r="U22" s="229">
        <v>1727.2269999999999</v>
      </c>
      <c r="V22" s="228"/>
      <c r="W22" s="280"/>
      <c r="X22" s="228">
        <f t="shared" si="14"/>
        <v>2845.692</v>
      </c>
      <c r="Y22" s="227">
        <f t="shared" si="15"/>
        <v>0.5208286771723714</v>
      </c>
    </row>
    <row r="23" spans="1:25" ht="19.5" customHeight="1">
      <c r="A23" s="234" t="s">
        <v>197</v>
      </c>
      <c r="B23" s="232">
        <v>111.289</v>
      </c>
      <c r="C23" s="229">
        <v>101.999</v>
      </c>
      <c r="D23" s="228">
        <v>0</v>
      </c>
      <c r="E23" s="280">
        <v>0</v>
      </c>
      <c r="F23" s="228">
        <f t="shared" si="8"/>
        <v>213.288</v>
      </c>
      <c r="G23" s="231">
        <f t="shared" si="9"/>
        <v>0.004508850528078887</v>
      </c>
      <c r="H23" s="232">
        <v>149.163</v>
      </c>
      <c r="I23" s="229">
        <v>111.168</v>
      </c>
      <c r="J23" s="228"/>
      <c r="K23" s="280"/>
      <c r="L23" s="228">
        <f t="shared" si="10"/>
        <v>260.331</v>
      </c>
      <c r="M23" s="394">
        <f t="shared" si="11"/>
        <v>-0.1807045645735621</v>
      </c>
      <c r="N23" s="399">
        <v>1099.525</v>
      </c>
      <c r="O23" s="229">
        <v>1430.248</v>
      </c>
      <c r="P23" s="228"/>
      <c r="Q23" s="280"/>
      <c r="R23" s="228">
        <f t="shared" si="12"/>
        <v>2529.773</v>
      </c>
      <c r="S23" s="414">
        <f t="shared" si="13"/>
        <v>0.004498856541466358</v>
      </c>
      <c r="T23" s="232">
        <v>1270.563</v>
      </c>
      <c r="U23" s="229">
        <v>1379.5459999999998</v>
      </c>
      <c r="V23" s="228"/>
      <c r="W23" s="280"/>
      <c r="X23" s="228">
        <f t="shared" si="14"/>
        <v>2650.109</v>
      </c>
      <c r="Y23" s="227">
        <f t="shared" si="15"/>
        <v>-0.045407943597791545</v>
      </c>
    </row>
    <row r="24" spans="1:25" ht="19.5" customHeight="1">
      <c r="A24" s="234" t="s">
        <v>214</v>
      </c>
      <c r="B24" s="232">
        <v>0</v>
      </c>
      <c r="C24" s="229">
        <v>0</v>
      </c>
      <c r="D24" s="228">
        <v>0</v>
      </c>
      <c r="E24" s="280">
        <v>88.199</v>
      </c>
      <c r="F24" s="228">
        <f t="shared" si="0"/>
        <v>88.199</v>
      </c>
      <c r="G24" s="231">
        <f t="shared" si="1"/>
        <v>0.0018645029618451566</v>
      </c>
      <c r="H24" s="232"/>
      <c r="I24" s="229"/>
      <c r="J24" s="228"/>
      <c r="K24" s="280"/>
      <c r="L24" s="228">
        <f t="shared" si="2"/>
        <v>0</v>
      </c>
      <c r="M24" s="394" t="str">
        <f t="shared" si="3"/>
        <v>         /0</v>
      </c>
      <c r="N24" s="399"/>
      <c r="O24" s="229"/>
      <c r="P24" s="228">
        <v>1340.774</v>
      </c>
      <c r="Q24" s="280">
        <v>778.0899999999999</v>
      </c>
      <c r="R24" s="228">
        <f t="shared" si="4"/>
        <v>2118.8639999999996</v>
      </c>
      <c r="S24" s="414">
        <f t="shared" si="5"/>
        <v>0.003768110880651177</v>
      </c>
      <c r="T24" s="232"/>
      <c r="U24" s="229"/>
      <c r="V24" s="228">
        <v>97.06</v>
      </c>
      <c r="W24" s="280"/>
      <c r="X24" s="228">
        <f t="shared" si="6"/>
        <v>97.06</v>
      </c>
      <c r="Y24" s="227" t="str">
        <f t="shared" si="7"/>
        <v>  *  </v>
      </c>
    </row>
    <row r="25" spans="1:25" ht="19.5" customHeight="1">
      <c r="A25" s="234" t="s">
        <v>191</v>
      </c>
      <c r="B25" s="232">
        <v>54.081</v>
      </c>
      <c r="C25" s="229">
        <v>4.748</v>
      </c>
      <c r="D25" s="228">
        <v>0</v>
      </c>
      <c r="E25" s="280">
        <v>0</v>
      </c>
      <c r="F25" s="228">
        <f t="shared" si="0"/>
        <v>58.829</v>
      </c>
      <c r="G25" s="231">
        <f t="shared" si="1"/>
        <v>0.0012436291198583739</v>
      </c>
      <c r="H25" s="232">
        <v>60.559</v>
      </c>
      <c r="I25" s="229">
        <v>2.5140000000000002</v>
      </c>
      <c r="J25" s="228"/>
      <c r="K25" s="280"/>
      <c r="L25" s="228">
        <f t="shared" si="2"/>
        <v>63.073</v>
      </c>
      <c r="M25" s="394">
        <f t="shared" si="3"/>
        <v>-0.06728711175938995</v>
      </c>
      <c r="N25" s="399">
        <v>824.6430000000001</v>
      </c>
      <c r="O25" s="229">
        <v>49.20399999999999</v>
      </c>
      <c r="P25" s="228"/>
      <c r="Q25" s="280"/>
      <c r="R25" s="228">
        <f t="shared" si="4"/>
        <v>873.8470000000001</v>
      </c>
      <c r="S25" s="414">
        <f t="shared" si="5"/>
        <v>0.0015540178079972995</v>
      </c>
      <c r="T25" s="232">
        <v>684.6290000000001</v>
      </c>
      <c r="U25" s="229">
        <v>47.708999999999996</v>
      </c>
      <c r="V25" s="228"/>
      <c r="W25" s="280"/>
      <c r="X25" s="228">
        <f t="shared" si="6"/>
        <v>732.3380000000001</v>
      </c>
      <c r="Y25" s="227">
        <f t="shared" si="7"/>
        <v>0.19322908274594508</v>
      </c>
    </row>
    <row r="26" spans="1:25" ht="19.5" customHeight="1" thickBot="1">
      <c r="A26" s="234" t="s">
        <v>170</v>
      </c>
      <c r="B26" s="232">
        <v>92.86699999999999</v>
      </c>
      <c r="C26" s="229">
        <v>9.395</v>
      </c>
      <c r="D26" s="228">
        <v>0.2</v>
      </c>
      <c r="E26" s="280">
        <v>0.4</v>
      </c>
      <c r="F26" s="228">
        <f t="shared" si="0"/>
        <v>102.862</v>
      </c>
      <c r="G26" s="231">
        <f t="shared" si="1"/>
        <v>0.0021744748087996063</v>
      </c>
      <c r="H26" s="232">
        <v>108.26</v>
      </c>
      <c r="I26" s="229">
        <v>20.019000000000002</v>
      </c>
      <c r="J26" s="228">
        <v>262.281</v>
      </c>
      <c r="K26" s="280">
        <v>56.711000000000006</v>
      </c>
      <c r="L26" s="228">
        <f t="shared" si="2"/>
        <v>447.271</v>
      </c>
      <c r="M26" s="394">
        <f t="shared" si="3"/>
        <v>-0.7700230956176457</v>
      </c>
      <c r="N26" s="399">
        <v>1316.172</v>
      </c>
      <c r="O26" s="229">
        <v>263.508</v>
      </c>
      <c r="P26" s="228">
        <v>810.8009999999999</v>
      </c>
      <c r="Q26" s="280">
        <v>1.5659999999999998</v>
      </c>
      <c r="R26" s="228">
        <f t="shared" si="4"/>
        <v>2392.0469999999996</v>
      </c>
      <c r="S26" s="414">
        <f t="shared" si="5"/>
        <v>0.004253929618762226</v>
      </c>
      <c r="T26" s="232">
        <v>840.855</v>
      </c>
      <c r="U26" s="229">
        <v>548.188</v>
      </c>
      <c r="V26" s="228">
        <v>2504.844</v>
      </c>
      <c r="W26" s="280">
        <v>362.5539999999999</v>
      </c>
      <c r="X26" s="228">
        <f t="shared" si="6"/>
        <v>4256.441</v>
      </c>
      <c r="Y26" s="227">
        <f t="shared" si="7"/>
        <v>-0.43801711335831983</v>
      </c>
    </row>
    <row r="27" spans="1:25" s="235" customFormat="1" ht="19.5" customHeight="1">
      <c r="A27" s="242" t="s">
        <v>59</v>
      </c>
      <c r="B27" s="239">
        <f>SUM(B28:B41)</f>
        <v>3454.5480000000002</v>
      </c>
      <c r="C27" s="238">
        <f>SUM(C28:C41)</f>
        <v>4067.4489999999996</v>
      </c>
      <c r="D27" s="237">
        <f>SUM(D28:D41)</f>
        <v>13.968</v>
      </c>
      <c r="E27" s="309">
        <f>SUM(E28:E41)</f>
        <v>175.23800000000003</v>
      </c>
      <c r="F27" s="237">
        <f t="shared" si="0"/>
        <v>7711.2029999999995</v>
      </c>
      <c r="G27" s="240">
        <f t="shared" si="1"/>
        <v>0.16301274201396</v>
      </c>
      <c r="H27" s="239">
        <f>SUM(H28:H41)</f>
        <v>3654</v>
      </c>
      <c r="I27" s="238">
        <f>SUM(I28:I41)</f>
        <v>5794.986000000001</v>
      </c>
      <c r="J27" s="237">
        <f>SUM(J28:J41)</f>
        <v>142.593</v>
      </c>
      <c r="K27" s="309">
        <f>SUM(K28:K41)</f>
        <v>434.624</v>
      </c>
      <c r="L27" s="237">
        <f t="shared" si="2"/>
        <v>10026.203000000001</v>
      </c>
      <c r="M27" s="393">
        <f t="shared" si="3"/>
        <v>-0.23089498586852886</v>
      </c>
      <c r="N27" s="398">
        <f>SUM(N28:N41)</f>
        <v>45088.99499999999</v>
      </c>
      <c r="O27" s="238">
        <f>SUM(O28:O41)</f>
        <v>49827.047999999995</v>
      </c>
      <c r="P27" s="237">
        <f>SUM(P28:P41)</f>
        <v>1348.139</v>
      </c>
      <c r="Q27" s="309">
        <f>SUM(Q28:Q41)</f>
        <v>5794.025</v>
      </c>
      <c r="R27" s="237">
        <f t="shared" si="4"/>
        <v>102058.20699999997</v>
      </c>
      <c r="S27" s="413">
        <f t="shared" si="5"/>
        <v>0.18149661340060053</v>
      </c>
      <c r="T27" s="239">
        <f>SUM(T28:T41)</f>
        <v>43319.915000000015</v>
      </c>
      <c r="U27" s="238">
        <f>SUM(U28:U41)</f>
        <v>62801.00700000001</v>
      </c>
      <c r="V27" s="237">
        <f>SUM(V28:V41)</f>
        <v>569.3209999999999</v>
      </c>
      <c r="W27" s="309">
        <f>SUM(W28:W41)</f>
        <v>4965.843999999999</v>
      </c>
      <c r="X27" s="237">
        <f t="shared" si="6"/>
        <v>111656.08700000001</v>
      </c>
      <c r="Y27" s="236">
        <f t="shared" si="7"/>
        <v>-0.08595930824622255</v>
      </c>
    </row>
    <row r="28" spans="1:25" ht="19.5" customHeight="1">
      <c r="A28" s="249" t="s">
        <v>175</v>
      </c>
      <c r="B28" s="246">
        <v>1492.024</v>
      </c>
      <c r="C28" s="244">
        <v>1288.544</v>
      </c>
      <c r="D28" s="245">
        <v>0</v>
      </c>
      <c r="E28" s="292">
        <v>0</v>
      </c>
      <c r="F28" s="245">
        <f t="shared" si="0"/>
        <v>2780.568</v>
      </c>
      <c r="G28" s="247">
        <f t="shared" si="1"/>
        <v>0.058780454105056335</v>
      </c>
      <c r="H28" s="246">
        <v>1050.511</v>
      </c>
      <c r="I28" s="244">
        <v>1349.3829999999998</v>
      </c>
      <c r="J28" s="245"/>
      <c r="K28" s="244"/>
      <c r="L28" s="245">
        <f t="shared" si="2"/>
        <v>2399.894</v>
      </c>
      <c r="M28" s="395">
        <f t="shared" si="3"/>
        <v>0.1586211724351161</v>
      </c>
      <c r="N28" s="400">
        <v>14199.372</v>
      </c>
      <c r="O28" s="244">
        <v>13752.407000000001</v>
      </c>
      <c r="P28" s="245"/>
      <c r="Q28" s="244"/>
      <c r="R28" s="245">
        <f t="shared" si="4"/>
        <v>27951.779000000002</v>
      </c>
      <c r="S28" s="415">
        <f t="shared" si="5"/>
        <v>0.04970842988670207</v>
      </c>
      <c r="T28" s="246">
        <v>13497.506000000003</v>
      </c>
      <c r="U28" s="244">
        <v>15167.629999999997</v>
      </c>
      <c r="V28" s="245"/>
      <c r="W28" s="292"/>
      <c r="X28" s="245">
        <f t="shared" si="6"/>
        <v>28665.136</v>
      </c>
      <c r="Y28" s="243">
        <f t="shared" si="7"/>
        <v>-0.024885875301620675</v>
      </c>
    </row>
    <row r="29" spans="1:25" ht="19.5" customHeight="1">
      <c r="A29" s="249" t="s">
        <v>158</v>
      </c>
      <c r="B29" s="246">
        <v>1124.27</v>
      </c>
      <c r="C29" s="244">
        <v>1127.249</v>
      </c>
      <c r="D29" s="245">
        <v>0</v>
      </c>
      <c r="E29" s="292">
        <v>0</v>
      </c>
      <c r="F29" s="245">
        <f t="shared" si="0"/>
        <v>2251.5190000000002</v>
      </c>
      <c r="G29" s="247">
        <f t="shared" si="1"/>
        <v>0.047596501594696604</v>
      </c>
      <c r="H29" s="246">
        <v>1313.317</v>
      </c>
      <c r="I29" s="244">
        <v>1001.7700000000002</v>
      </c>
      <c r="J29" s="245">
        <v>0</v>
      </c>
      <c r="K29" s="244"/>
      <c r="L29" s="245">
        <f t="shared" si="2"/>
        <v>2315.0870000000004</v>
      </c>
      <c r="M29" s="395">
        <f t="shared" si="3"/>
        <v>-0.02745814736120078</v>
      </c>
      <c r="N29" s="400">
        <v>15340.154999999997</v>
      </c>
      <c r="O29" s="244">
        <v>10047.579999999994</v>
      </c>
      <c r="P29" s="245">
        <v>0</v>
      </c>
      <c r="Q29" s="244">
        <v>0</v>
      </c>
      <c r="R29" s="245">
        <f t="shared" si="4"/>
        <v>25387.734999999993</v>
      </c>
      <c r="S29" s="415">
        <f t="shared" si="5"/>
        <v>0.0451486270419379</v>
      </c>
      <c r="T29" s="246">
        <v>15852.464000000002</v>
      </c>
      <c r="U29" s="244">
        <v>11582.091000000006</v>
      </c>
      <c r="V29" s="245">
        <v>0</v>
      </c>
      <c r="W29" s="244">
        <v>0</v>
      </c>
      <c r="X29" s="245">
        <f t="shared" si="6"/>
        <v>27434.555000000008</v>
      </c>
      <c r="Y29" s="243">
        <f t="shared" si="7"/>
        <v>-0.07460737015781793</v>
      </c>
    </row>
    <row r="30" spans="1:25" ht="19.5" customHeight="1">
      <c r="A30" s="249" t="s">
        <v>209</v>
      </c>
      <c r="B30" s="246">
        <v>283.117</v>
      </c>
      <c r="C30" s="244">
        <v>201.209</v>
      </c>
      <c r="D30" s="245">
        <v>0</v>
      </c>
      <c r="E30" s="292">
        <v>0</v>
      </c>
      <c r="F30" s="245">
        <f t="shared" si="0"/>
        <v>484.326</v>
      </c>
      <c r="G30" s="247">
        <f t="shared" si="1"/>
        <v>0.010238520408378977</v>
      </c>
      <c r="H30" s="246">
        <v>302.933</v>
      </c>
      <c r="I30" s="244">
        <v>166.1</v>
      </c>
      <c r="J30" s="245"/>
      <c r="K30" s="244"/>
      <c r="L30" s="245">
        <f t="shared" si="2"/>
        <v>469.033</v>
      </c>
      <c r="M30" s="395">
        <f t="shared" si="3"/>
        <v>0.03260538171088179</v>
      </c>
      <c r="N30" s="400">
        <v>3111.225</v>
      </c>
      <c r="O30" s="244">
        <v>1677.359</v>
      </c>
      <c r="P30" s="245"/>
      <c r="Q30" s="244"/>
      <c r="R30" s="245">
        <f t="shared" si="4"/>
        <v>4788.584</v>
      </c>
      <c r="S30" s="415">
        <f t="shared" si="5"/>
        <v>0.008515844090659965</v>
      </c>
      <c r="T30" s="246">
        <v>3902.191</v>
      </c>
      <c r="U30" s="244">
        <v>1540.525</v>
      </c>
      <c r="V30" s="245"/>
      <c r="W30" s="244"/>
      <c r="X30" s="245">
        <f t="shared" si="6"/>
        <v>5442.716</v>
      </c>
      <c r="Y30" s="243">
        <f t="shared" si="7"/>
        <v>-0.120184848887945</v>
      </c>
    </row>
    <row r="31" spans="1:25" ht="19.5" customHeight="1">
      <c r="A31" s="249" t="s">
        <v>206</v>
      </c>
      <c r="B31" s="246">
        <v>0</v>
      </c>
      <c r="C31" s="244">
        <v>400.59000000000003</v>
      </c>
      <c r="D31" s="245">
        <v>0</v>
      </c>
      <c r="E31" s="292">
        <v>0</v>
      </c>
      <c r="F31" s="245">
        <f aca="true" t="shared" si="16" ref="F31:F37">SUM(B31:E31)</f>
        <v>400.59000000000003</v>
      </c>
      <c r="G31" s="247">
        <f aca="true" t="shared" si="17" ref="G31:G37">F31/$F$9</f>
        <v>0.008468364057251798</v>
      </c>
      <c r="H31" s="246">
        <v>0</v>
      </c>
      <c r="I31" s="244">
        <v>394.976</v>
      </c>
      <c r="J31" s="245"/>
      <c r="K31" s="244"/>
      <c r="L31" s="245">
        <f aca="true" t="shared" si="18" ref="L31:L37">SUM(H31:K31)</f>
        <v>394.976</v>
      </c>
      <c r="M31" s="395">
        <f aca="true" t="shared" si="19" ref="M31:M37">IF(ISERROR(F31/L31-1),"         /0",(F31/L31-1))</f>
        <v>0.014213521834238074</v>
      </c>
      <c r="N31" s="400">
        <v>0</v>
      </c>
      <c r="O31" s="244">
        <v>3198.638000000001</v>
      </c>
      <c r="P31" s="245"/>
      <c r="Q31" s="244"/>
      <c r="R31" s="245">
        <f aca="true" t="shared" si="20" ref="R31:R37">SUM(N31:Q31)</f>
        <v>3198.638000000001</v>
      </c>
      <c r="S31" s="415">
        <f aca="true" t="shared" si="21" ref="S31:S37">R31/$R$9</f>
        <v>0.005688341795917211</v>
      </c>
      <c r="T31" s="246">
        <v>0</v>
      </c>
      <c r="U31" s="244">
        <v>3733.954</v>
      </c>
      <c r="V31" s="245"/>
      <c r="W31" s="244"/>
      <c r="X31" s="245">
        <f aca="true" t="shared" si="22" ref="X31:X37">SUM(T31:W31)</f>
        <v>3733.954</v>
      </c>
      <c r="Y31" s="243">
        <f aca="true" t="shared" si="23" ref="Y31:Y37">IF(ISERROR(R31/X31-1),"         /0",IF(R31/X31&gt;5,"  *  ",(R31/X31-1)))</f>
        <v>-0.14336437995754614</v>
      </c>
    </row>
    <row r="32" spans="1:25" ht="19.5" customHeight="1">
      <c r="A32" s="249" t="s">
        <v>204</v>
      </c>
      <c r="B32" s="246">
        <v>0</v>
      </c>
      <c r="C32" s="244">
        <v>298.80899999999997</v>
      </c>
      <c r="D32" s="245">
        <v>0</v>
      </c>
      <c r="E32" s="292">
        <v>0</v>
      </c>
      <c r="F32" s="245">
        <f t="shared" si="16"/>
        <v>298.80899999999997</v>
      </c>
      <c r="G32" s="247">
        <f t="shared" si="17"/>
        <v>0.0063167412955474475</v>
      </c>
      <c r="H32" s="246"/>
      <c r="I32" s="244">
        <v>312.666</v>
      </c>
      <c r="J32" s="245"/>
      <c r="K32" s="244"/>
      <c r="L32" s="245">
        <f t="shared" si="18"/>
        <v>312.666</v>
      </c>
      <c r="M32" s="395">
        <f t="shared" si="19"/>
        <v>-0.04431885782272471</v>
      </c>
      <c r="N32" s="400"/>
      <c r="O32" s="244">
        <v>2772.8630000000003</v>
      </c>
      <c r="P32" s="245"/>
      <c r="Q32" s="244"/>
      <c r="R32" s="245">
        <f t="shared" si="20"/>
        <v>2772.8630000000003</v>
      </c>
      <c r="S32" s="415">
        <f t="shared" si="21"/>
        <v>0.004931158979932203</v>
      </c>
      <c r="T32" s="246"/>
      <c r="U32" s="244">
        <v>3646.1929999999998</v>
      </c>
      <c r="V32" s="245"/>
      <c r="W32" s="244"/>
      <c r="X32" s="245">
        <f t="shared" si="22"/>
        <v>3646.1929999999998</v>
      </c>
      <c r="Y32" s="243">
        <f t="shared" si="23"/>
        <v>-0.23951831403329438</v>
      </c>
    </row>
    <row r="33" spans="1:25" ht="19.5" customHeight="1">
      <c r="A33" s="249" t="s">
        <v>178</v>
      </c>
      <c r="B33" s="246">
        <v>36.942</v>
      </c>
      <c r="C33" s="244">
        <v>258.40299999999996</v>
      </c>
      <c r="D33" s="245">
        <v>0</v>
      </c>
      <c r="E33" s="292">
        <v>0</v>
      </c>
      <c r="F33" s="245">
        <f t="shared" si="16"/>
        <v>295.34499999999997</v>
      </c>
      <c r="G33" s="247">
        <f t="shared" si="17"/>
        <v>0.0062435132741432186</v>
      </c>
      <c r="H33" s="246">
        <v>132.83100000000002</v>
      </c>
      <c r="I33" s="244">
        <v>1317.979</v>
      </c>
      <c r="J33" s="245"/>
      <c r="K33" s="244"/>
      <c r="L33" s="245">
        <f t="shared" si="18"/>
        <v>1450.81</v>
      </c>
      <c r="M33" s="395">
        <f t="shared" si="19"/>
        <v>-0.7964275129065832</v>
      </c>
      <c r="N33" s="400">
        <v>899.109</v>
      </c>
      <c r="O33" s="244">
        <v>5604.005</v>
      </c>
      <c r="P33" s="245"/>
      <c r="Q33" s="244"/>
      <c r="R33" s="245">
        <f t="shared" si="20"/>
        <v>6503.1140000000005</v>
      </c>
      <c r="S33" s="415">
        <f t="shared" si="21"/>
        <v>0.011564902052002867</v>
      </c>
      <c r="T33" s="246">
        <v>280.317</v>
      </c>
      <c r="U33" s="244">
        <v>12582.934</v>
      </c>
      <c r="V33" s="245"/>
      <c r="W33" s="244"/>
      <c r="X33" s="245">
        <f t="shared" si="22"/>
        <v>12863.251</v>
      </c>
      <c r="Y33" s="243">
        <f t="shared" si="23"/>
        <v>-0.4944424236143724</v>
      </c>
    </row>
    <row r="34" spans="1:25" ht="19.5" customHeight="1">
      <c r="A34" s="249" t="s">
        <v>181</v>
      </c>
      <c r="B34" s="246">
        <v>110.687</v>
      </c>
      <c r="C34" s="244">
        <v>184.42800000000003</v>
      </c>
      <c r="D34" s="245">
        <v>0</v>
      </c>
      <c r="E34" s="292">
        <v>0</v>
      </c>
      <c r="F34" s="245">
        <f t="shared" si="16"/>
        <v>295.115</v>
      </c>
      <c r="G34" s="247">
        <f t="shared" si="17"/>
        <v>0.0062386511364633775</v>
      </c>
      <c r="H34" s="246">
        <v>102.136</v>
      </c>
      <c r="I34" s="244">
        <v>237.24699999999999</v>
      </c>
      <c r="J34" s="245"/>
      <c r="K34" s="244"/>
      <c r="L34" s="245">
        <f t="shared" si="18"/>
        <v>339.383</v>
      </c>
      <c r="M34" s="395">
        <f t="shared" si="19"/>
        <v>-0.13043670425448528</v>
      </c>
      <c r="N34" s="400">
        <v>1273.8840000000002</v>
      </c>
      <c r="O34" s="244">
        <v>2875.409</v>
      </c>
      <c r="P34" s="245"/>
      <c r="Q34" s="244"/>
      <c r="R34" s="245">
        <f t="shared" si="20"/>
        <v>4149.293000000001</v>
      </c>
      <c r="S34" s="415">
        <f t="shared" si="21"/>
        <v>0.007378952165079859</v>
      </c>
      <c r="T34" s="246">
        <v>1088.7790000000002</v>
      </c>
      <c r="U34" s="244">
        <v>3026.7919999999995</v>
      </c>
      <c r="V34" s="245"/>
      <c r="W34" s="244"/>
      <c r="X34" s="245">
        <f t="shared" si="22"/>
        <v>4115.571</v>
      </c>
      <c r="Y34" s="243">
        <f t="shared" si="23"/>
        <v>0.00819375974803993</v>
      </c>
    </row>
    <row r="35" spans="1:25" ht="19.5" customHeight="1">
      <c r="A35" s="249" t="s">
        <v>183</v>
      </c>
      <c r="B35" s="246">
        <v>131.05599999999998</v>
      </c>
      <c r="C35" s="244">
        <v>117.19</v>
      </c>
      <c r="D35" s="245">
        <v>0</v>
      </c>
      <c r="E35" s="292">
        <v>0</v>
      </c>
      <c r="F35" s="245">
        <f t="shared" si="16"/>
        <v>248.24599999999998</v>
      </c>
      <c r="G35" s="247">
        <f t="shared" si="17"/>
        <v>0.005247853175956788</v>
      </c>
      <c r="H35" s="246">
        <v>167.78</v>
      </c>
      <c r="I35" s="244">
        <v>150.58300000000003</v>
      </c>
      <c r="J35" s="245"/>
      <c r="K35" s="244"/>
      <c r="L35" s="245">
        <f t="shared" si="18"/>
        <v>318.36300000000006</v>
      </c>
      <c r="M35" s="395">
        <f t="shared" si="19"/>
        <v>-0.22024230202630346</v>
      </c>
      <c r="N35" s="400">
        <v>2611.561</v>
      </c>
      <c r="O35" s="244">
        <v>2143.4649999999997</v>
      </c>
      <c r="P35" s="245">
        <v>0</v>
      </c>
      <c r="Q35" s="244">
        <v>0</v>
      </c>
      <c r="R35" s="245">
        <f t="shared" si="20"/>
        <v>4755.026</v>
      </c>
      <c r="S35" s="415">
        <f t="shared" si="21"/>
        <v>0.008456165760699718</v>
      </c>
      <c r="T35" s="246">
        <v>1137.118</v>
      </c>
      <c r="U35" s="244">
        <v>867.1930000000001</v>
      </c>
      <c r="V35" s="245">
        <v>0</v>
      </c>
      <c r="W35" s="244">
        <v>0</v>
      </c>
      <c r="X35" s="245">
        <f t="shared" si="22"/>
        <v>2004.3110000000001</v>
      </c>
      <c r="Y35" s="243">
        <f t="shared" si="23"/>
        <v>1.3723992933232414</v>
      </c>
    </row>
    <row r="36" spans="1:25" ht="19.5" customHeight="1">
      <c r="A36" s="249" t="s">
        <v>171</v>
      </c>
      <c r="B36" s="246">
        <v>112.586</v>
      </c>
      <c r="C36" s="244">
        <v>55.248</v>
      </c>
      <c r="D36" s="245">
        <v>0</v>
      </c>
      <c r="E36" s="292">
        <v>0</v>
      </c>
      <c r="F36" s="245">
        <f t="shared" si="16"/>
        <v>167.834</v>
      </c>
      <c r="G36" s="247">
        <f t="shared" si="17"/>
        <v>0.003547965284167848</v>
      </c>
      <c r="H36" s="246">
        <v>173.51</v>
      </c>
      <c r="I36" s="244">
        <v>204.442</v>
      </c>
      <c r="J36" s="245"/>
      <c r="K36" s="244"/>
      <c r="L36" s="245">
        <f t="shared" si="18"/>
        <v>377.952</v>
      </c>
      <c r="M36" s="395">
        <f t="shared" si="19"/>
        <v>-0.5559383202099737</v>
      </c>
      <c r="N36" s="400">
        <v>1942.032</v>
      </c>
      <c r="O36" s="244">
        <v>1538.0699999999997</v>
      </c>
      <c r="P36" s="245"/>
      <c r="Q36" s="244"/>
      <c r="R36" s="245">
        <f t="shared" si="20"/>
        <v>3480.102</v>
      </c>
      <c r="S36" s="415">
        <f t="shared" si="21"/>
        <v>0.00618888716405391</v>
      </c>
      <c r="T36" s="246">
        <v>2486.1749999999997</v>
      </c>
      <c r="U36" s="244">
        <v>2489.979</v>
      </c>
      <c r="V36" s="245"/>
      <c r="W36" s="244"/>
      <c r="X36" s="245">
        <f t="shared" si="22"/>
        <v>4976.1539999999995</v>
      </c>
      <c r="Y36" s="243">
        <f t="shared" si="23"/>
        <v>-0.3006442324735127</v>
      </c>
    </row>
    <row r="37" spans="1:25" ht="19.5" customHeight="1">
      <c r="A37" s="249" t="s">
        <v>195</v>
      </c>
      <c r="B37" s="246">
        <v>57.885</v>
      </c>
      <c r="C37" s="244">
        <v>100.471</v>
      </c>
      <c r="D37" s="245">
        <v>0</v>
      </c>
      <c r="E37" s="292">
        <v>0</v>
      </c>
      <c r="F37" s="245">
        <f t="shared" si="16"/>
        <v>158.356</v>
      </c>
      <c r="G37" s="247">
        <f t="shared" si="17"/>
        <v>0.003347602932300271</v>
      </c>
      <c r="H37" s="246">
        <v>73.646</v>
      </c>
      <c r="I37" s="244">
        <v>51.488</v>
      </c>
      <c r="J37" s="245"/>
      <c r="K37" s="244"/>
      <c r="L37" s="245">
        <f t="shared" si="18"/>
        <v>125.134</v>
      </c>
      <c r="M37" s="395">
        <f t="shared" si="19"/>
        <v>0.2654913932264611</v>
      </c>
      <c r="N37" s="400">
        <v>839.739</v>
      </c>
      <c r="O37" s="244">
        <v>826.705</v>
      </c>
      <c r="P37" s="245"/>
      <c r="Q37" s="244"/>
      <c r="R37" s="245">
        <f t="shared" si="20"/>
        <v>1666.444</v>
      </c>
      <c r="S37" s="415">
        <f t="shared" si="21"/>
        <v>0.0029635435631526473</v>
      </c>
      <c r="T37" s="246">
        <v>1098.07</v>
      </c>
      <c r="U37" s="244">
        <v>579.3679999999999</v>
      </c>
      <c r="V37" s="245"/>
      <c r="W37" s="244"/>
      <c r="X37" s="245">
        <f t="shared" si="22"/>
        <v>1677.4379999999999</v>
      </c>
      <c r="Y37" s="243">
        <f t="shared" si="23"/>
        <v>-0.006554042533911786</v>
      </c>
    </row>
    <row r="38" spans="1:25" ht="19.5" customHeight="1">
      <c r="A38" s="249" t="s">
        <v>203</v>
      </c>
      <c r="B38" s="246">
        <v>0</v>
      </c>
      <c r="C38" s="244">
        <v>0</v>
      </c>
      <c r="D38" s="245">
        <v>2.503</v>
      </c>
      <c r="E38" s="292">
        <v>102.62700000000001</v>
      </c>
      <c r="F38" s="245">
        <f t="shared" si="0"/>
        <v>105.13000000000001</v>
      </c>
      <c r="G38" s="247">
        <f t="shared" si="1"/>
        <v>0.0022224197142686575</v>
      </c>
      <c r="H38" s="246"/>
      <c r="I38" s="244"/>
      <c r="J38" s="245">
        <v>118.759</v>
      </c>
      <c r="K38" s="244">
        <v>103.961</v>
      </c>
      <c r="L38" s="245">
        <f t="shared" si="2"/>
        <v>222.72</v>
      </c>
      <c r="M38" s="395">
        <f t="shared" si="3"/>
        <v>-0.527972341954023</v>
      </c>
      <c r="N38" s="400"/>
      <c r="O38" s="244"/>
      <c r="P38" s="245">
        <v>274.046</v>
      </c>
      <c r="Q38" s="244">
        <v>1780.2300000000002</v>
      </c>
      <c r="R38" s="245">
        <f t="shared" si="4"/>
        <v>2054.2760000000003</v>
      </c>
      <c r="S38" s="415">
        <f t="shared" si="5"/>
        <v>0.003653249924233259</v>
      </c>
      <c r="T38" s="246"/>
      <c r="U38" s="244"/>
      <c r="V38" s="245">
        <v>308.39099999999996</v>
      </c>
      <c r="W38" s="244">
        <v>838.7429999999998</v>
      </c>
      <c r="X38" s="245">
        <f t="shared" si="6"/>
        <v>1147.1339999999998</v>
      </c>
      <c r="Y38" s="243">
        <f t="shared" si="7"/>
        <v>0.7907899164352208</v>
      </c>
    </row>
    <row r="39" spans="1:25" ht="19.5" customHeight="1">
      <c r="A39" s="249" t="s">
        <v>186</v>
      </c>
      <c r="B39" s="246">
        <v>71.695</v>
      </c>
      <c r="C39" s="244">
        <v>26.531</v>
      </c>
      <c r="D39" s="245">
        <v>0</v>
      </c>
      <c r="E39" s="292">
        <v>0</v>
      </c>
      <c r="F39" s="245">
        <f t="shared" si="0"/>
        <v>98.226</v>
      </c>
      <c r="G39" s="247">
        <f t="shared" si="1"/>
        <v>0.002076471024957226</v>
      </c>
      <c r="H39" s="246">
        <v>74.678</v>
      </c>
      <c r="I39" s="244">
        <v>36.33</v>
      </c>
      <c r="J39" s="245"/>
      <c r="K39" s="244"/>
      <c r="L39" s="245">
        <f t="shared" si="2"/>
        <v>111.008</v>
      </c>
      <c r="M39" s="395">
        <f t="shared" si="3"/>
        <v>-0.1151448544249063</v>
      </c>
      <c r="N39" s="400">
        <v>754.3810000000001</v>
      </c>
      <c r="O39" s="244">
        <v>414.708</v>
      </c>
      <c r="P39" s="245"/>
      <c r="Q39" s="244"/>
      <c r="R39" s="245">
        <f t="shared" si="4"/>
        <v>1169.0890000000002</v>
      </c>
      <c r="S39" s="415">
        <f t="shared" si="5"/>
        <v>0.0020790654715685413</v>
      </c>
      <c r="T39" s="246">
        <v>809.1060000000001</v>
      </c>
      <c r="U39" s="244">
        <v>468.762</v>
      </c>
      <c r="V39" s="245"/>
      <c r="W39" s="244"/>
      <c r="X39" s="245">
        <f t="shared" si="6"/>
        <v>1277.8680000000002</v>
      </c>
      <c r="Y39" s="243">
        <f t="shared" si="7"/>
        <v>-0.08512538071224884</v>
      </c>
    </row>
    <row r="40" spans="1:25" ht="19.5" customHeight="1">
      <c r="A40" s="249" t="s">
        <v>205</v>
      </c>
      <c r="B40" s="246">
        <v>0</v>
      </c>
      <c r="C40" s="244">
        <v>0</v>
      </c>
      <c r="D40" s="245">
        <v>0</v>
      </c>
      <c r="E40" s="292">
        <v>59.781000000000006</v>
      </c>
      <c r="F40" s="245">
        <f t="shared" si="0"/>
        <v>59.781000000000006</v>
      </c>
      <c r="G40" s="247">
        <f t="shared" si="1"/>
        <v>0.0012637541419071115</v>
      </c>
      <c r="H40" s="246"/>
      <c r="I40" s="244"/>
      <c r="J40" s="245">
        <v>2.277</v>
      </c>
      <c r="K40" s="244">
        <v>30.593</v>
      </c>
      <c r="L40" s="245">
        <f t="shared" si="2"/>
        <v>32.87</v>
      </c>
      <c r="M40" s="395">
        <f t="shared" si="3"/>
        <v>0.8187100699726197</v>
      </c>
      <c r="N40" s="400"/>
      <c r="O40" s="244"/>
      <c r="P40" s="245">
        <v>32.061</v>
      </c>
      <c r="Q40" s="244">
        <v>1376.53</v>
      </c>
      <c r="R40" s="245">
        <f t="shared" si="4"/>
        <v>1408.591</v>
      </c>
      <c r="S40" s="415">
        <f t="shared" si="5"/>
        <v>0.0025049871409808856</v>
      </c>
      <c r="T40" s="246"/>
      <c r="U40" s="244"/>
      <c r="V40" s="245">
        <v>84.487</v>
      </c>
      <c r="W40" s="244">
        <v>355.122</v>
      </c>
      <c r="X40" s="245">
        <f t="shared" si="6"/>
        <v>439.60900000000004</v>
      </c>
      <c r="Y40" s="243">
        <f t="shared" si="7"/>
        <v>2.2041905420498664</v>
      </c>
    </row>
    <row r="41" spans="1:25" ht="19.5" customHeight="1" thickBot="1">
      <c r="A41" s="249" t="s">
        <v>170</v>
      </c>
      <c r="B41" s="246">
        <v>34.286</v>
      </c>
      <c r="C41" s="244">
        <v>8.777000000000001</v>
      </c>
      <c r="D41" s="245">
        <v>11.465</v>
      </c>
      <c r="E41" s="292">
        <v>12.83</v>
      </c>
      <c r="F41" s="245">
        <f>SUM(B41:E41)</f>
        <v>67.358</v>
      </c>
      <c r="G41" s="247">
        <f>F41/$F$9</f>
        <v>0.0014239298688643416</v>
      </c>
      <c r="H41" s="246">
        <v>262.658</v>
      </c>
      <c r="I41" s="244">
        <v>572.022</v>
      </c>
      <c r="J41" s="245">
        <v>21.557</v>
      </c>
      <c r="K41" s="244">
        <v>300.07000000000005</v>
      </c>
      <c r="L41" s="245">
        <f>SUM(H41:K41)</f>
        <v>1156.3070000000002</v>
      </c>
      <c r="M41" s="395">
        <f>IF(ISERROR(F41/L41-1),"         /0",(F41/L41-1))</f>
        <v>-0.941747304132899</v>
      </c>
      <c r="N41" s="400">
        <v>4117.536999999998</v>
      </c>
      <c r="O41" s="244">
        <v>4975.839</v>
      </c>
      <c r="P41" s="245">
        <v>1042.032</v>
      </c>
      <c r="Q41" s="244">
        <v>2637.265</v>
      </c>
      <c r="R41" s="245">
        <f>SUM(N41:Q41)</f>
        <v>12772.672999999997</v>
      </c>
      <c r="S41" s="415">
        <f>R41/$R$9</f>
        <v>0.02271445836367955</v>
      </c>
      <c r="T41" s="246">
        <v>3168.189</v>
      </c>
      <c r="U41" s="244">
        <v>7115.585999999999</v>
      </c>
      <c r="V41" s="245">
        <v>176.443</v>
      </c>
      <c r="W41" s="244">
        <v>3771.979</v>
      </c>
      <c r="X41" s="245">
        <f>SUM(T41:W41)</f>
        <v>14232.196999999998</v>
      </c>
      <c r="Y41" s="243">
        <f>IF(ISERROR(R41/X41-1),"         /0",IF(R41/X41&gt;5,"  *  ",(R41/X41-1)))</f>
        <v>-0.10255085704617506</v>
      </c>
    </row>
    <row r="42" spans="1:25" s="235" customFormat="1" ht="19.5" customHeight="1">
      <c r="A42" s="242" t="s">
        <v>58</v>
      </c>
      <c r="B42" s="239">
        <f>SUM(B43:B50)</f>
        <v>2025.0729999999999</v>
      </c>
      <c r="C42" s="238">
        <f>SUM(C43:C50)</f>
        <v>1932.876</v>
      </c>
      <c r="D42" s="237">
        <f>SUM(D43:D50)</f>
        <v>0</v>
      </c>
      <c r="E42" s="238">
        <f>SUM(E43:E50)</f>
        <v>0.1</v>
      </c>
      <c r="F42" s="237">
        <f aca="true" t="shared" si="24" ref="F42:F65">SUM(B42:E42)</f>
        <v>3958.0489999999995</v>
      </c>
      <c r="G42" s="240">
        <f aca="true" t="shared" si="25" ref="G42:G65">F42/$F$9</f>
        <v>0.08367208339809136</v>
      </c>
      <c r="H42" s="239">
        <f>SUM(H43:H50)</f>
        <v>2094.357</v>
      </c>
      <c r="I42" s="238">
        <f>SUM(I43:I50)</f>
        <v>1675.5810000000001</v>
      </c>
      <c r="J42" s="237">
        <f>SUM(J43:J50)</f>
        <v>0</v>
      </c>
      <c r="K42" s="238">
        <f>SUM(K43:K50)</f>
        <v>5.803</v>
      </c>
      <c r="L42" s="237">
        <f aca="true" t="shared" si="26" ref="L42:L70">SUM(H42:K42)</f>
        <v>3775.741</v>
      </c>
      <c r="M42" s="393">
        <f t="shared" si="3"/>
        <v>0.04828403219394528</v>
      </c>
      <c r="N42" s="398">
        <f>SUM(N43:N50)</f>
        <v>24375.390999999996</v>
      </c>
      <c r="O42" s="238">
        <f>SUM(O43:O50)</f>
        <v>18785.063000000002</v>
      </c>
      <c r="P42" s="237">
        <f>SUM(P43:P50)</f>
        <v>1451.4560000000001</v>
      </c>
      <c r="Q42" s="238">
        <f>SUM(Q43:Q50)</f>
        <v>294.37699999999995</v>
      </c>
      <c r="R42" s="237">
        <f aca="true" t="shared" si="27" ref="R42:R65">SUM(N42:Q42)</f>
        <v>44906.287</v>
      </c>
      <c r="S42" s="413">
        <f aca="true" t="shared" si="28" ref="S42:S65">R42/$R$9</f>
        <v>0.0798597119278748</v>
      </c>
      <c r="T42" s="239">
        <f>SUM(T43:T50)</f>
        <v>31721.195</v>
      </c>
      <c r="U42" s="238">
        <f>SUM(U43:U50)</f>
        <v>17853.914</v>
      </c>
      <c r="V42" s="237">
        <f>SUM(V43:V50)</f>
        <v>285.784</v>
      </c>
      <c r="W42" s="238">
        <f>SUM(W43:W50)</f>
        <v>217.305</v>
      </c>
      <c r="X42" s="237">
        <f aca="true" t="shared" si="29" ref="X42:X65">SUM(T42:W42)</f>
        <v>50078.198</v>
      </c>
      <c r="Y42" s="236">
        <f aca="true" t="shared" si="30" ref="Y42:Y65">IF(ISERROR(R42/X42-1),"         /0",IF(R42/X42&gt;5,"  *  ",(R42/X42-1)))</f>
        <v>-0.10327669937324824</v>
      </c>
    </row>
    <row r="43" spans="1:25" ht="19.5" customHeight="1">
      <c r="A43" s="249" t="s">
        <v>206</v>
      </c>
      <c r="B43" s="246">
        <v>1054.684</v>
      </c>
      <c r="C43" s="244">
        <v>0</v>
      </c>
      <c r="D43" s="245">
        <v>0</v>
      </c>
      <c r="E43" s="244">
        <v>0</v>
      </c>
      <c r="F43" s="245">
        <f t="shared" si="24"/>
        <v>1054.684</v>
      </c>
      <c r="G43" s="247">
        <f t="shared" si="25"/>
        <v>0.02229573398576738</v>
      </c>
      <c r="H43" s="246">
        <v>1163.153</v>
      </c>
      <c r="I43" s="244"/>
      <c r="J43" s="245"/>
      <c r="K43" s="244"/>
      <c r="L43" s="245">
        <f t="shared" si="26"/>
        <v>1163.153</v>
      </c>
      <c r="M43" s="395">
        <f t="shared" si="3"/>
        <v>-0.09325428383024426</v>
      </c>
      <c r="N43" s="400">
        <v>14551.971999999996</v>
      </c>
      <c r="O43" s="244">
        <v>204.65699999999998</v>
      </c>
      <c r="P43" s="245"/>
      <c r="Q43" s="244"/>
      <c r="R43" s="245">
        <f t="shared" si="27"/>
        <v>14756.628999999995</v>
      </c>
      <c r="S43" s="415">
        <f t="shared" si="28"/>
        <v>0.026242653750610086</v>
      </c>
      <c r="T43" s="246">
        <v>15079.624999999996</v>
      </c>
      <c r="U43" s="244">
        <v>128.625</v>
      </c>
      <c r="V43" s="245"/>
      <c r="W43" s="244"/>
      <c r="X43" s="228">
        <f t="shared" si="29"/>
        <v>15208.249999999996</v>
      </c>
      <c r="Y43" s="243">
        <f t="shared" si="30"/>
        <v>-0.02969579011391854</v>
      </c>
    </row>
    <row r="44" spans="1:25" ht="19.5" customHeight="1">
      <c r="A44" s="249" t="s">
        <v>210</v>
      </c>
      <c r="B44" s="246">
        <v>376.475</v>
      </c>
      <c r="C44" s="244">
        <v>494.982</v>
      </c>
      <c r="D44" s="245">
        <v>0</v>
      </c>
      <c r="E44" s="244">
        <v>0</v>
      </c>
      <c r="F44" s="245">
        <f t="shared" si="24"/>
        <v>871.4570000000001</v>
      </c>
      <c r="G44" s="247">
        <f t="shared" si="25"/>
        <v>0.018422364852443848</v>
      </c>
      <c r="H44" s="246">
        <v>223.815</v>
      </c>
      <c r="I44" s="244">
        <v>140.969</v>
      </c>
      <c r="J44" s="245"/>
      <c r="K44" s="244"/>
      <c r="L44" s="245">
        <f t="shared" si="26"/>
        <v>364.784</v>
      </c>
      <c r="M44" s="395">
        <f t="shared" si="3"/>
        <v>1.3889671696127026</v>
      </c>
      <c r="N44" s="400">
        <v>3809.548</v>
      </c>
      <c r="O44" s="244">
        <v>2915.2819999999997</v>
      </c>
      <c r="P44" s="245">
        <v>100.69</v>
      </c>
      <c r="Q44" s="244">
        <v>11.317</v>
      </c>
      <c r="R44" s="245">
        <f t="shared" si="27"/>
        <v>6836.8369999999995</v>
      </c>
      <c r="S44" s="415">
        <f t="shared" si="28"/>
        <v>0.012158382930163783</v>
      </c>
      <c r="T44" s="246">
        <v>3339.0739999999996</v>
      </c>
      <c r="U44" s="244">
        <v>1692.3080000000002</v>
      </c>
      <c r="V44" s="245">
        <v>152.362</v>
      </c>
      <c r="W44" s="244">
        <v>12.477</v>
      </c>
      <c r="X44" s="228">
        <f t="shared" si="29"/>
        <v>5196.221</v>
      </c>
      <c r="Y44" s="243">
        <f t="shared" si="30"/>
        <v>0.31573252946708763</v>
      </c>
    </row>
    <row r="45" spans="1:25" ht="19.5" customHeight="1">
      <c r="A45" s="249" t="s">
        <v>158</v>
      </c>
      <c r="B45" s="246">
        <v>73.434</v>
      </c>
      <c r="C45" s="244">
        <v>621.3900000000001</v>
      </c>
      <c r="D45" s="245">
        <v>0</v>
      </c>
      <c r="E45" s="244">
        <v>0</v>
      </c>
      <c r="F45" s="245">
        <f t="shared" si="24"/>
        <v>694.8240000000001</v>
      </c>
      <c r="G45" s="247">
        <f t="shared" si="25"/>
        <v>0.014688391092428477</v>
      </c>
      <c r="H45" s="246">
        <v>46.153000000000006</v>
      </c>
      <c r="I45" s="244">
        <v>475.652</v>
      </c>
      <c r="J45" s="245">
        <v>0</v>
      </c>
      <c r="K45" s="244"/>
      <c r="L45" s="245">
        <f t="shared" si="26"/>
        <v>521.805</v>
      </c>
      <c r="M45" s="395">
        <f t="shared" si="3"/>
        <v>0.3315778882916034</v>
      </c>
      <c r="N45" s="400">
        <v>758.067</v>
      </c>
      <c r="O45" s="244">
        <v>5591.236999999999</v>
      </c>
      <c r="P45" s="245">
        <v>0</v>
      </c>
      <c r="Q45" s="244">
        <v>0</v>
      </c>
      <c r="R45" s="245">
        <f t="shared" si="27"/>
        <v>6349.303999999999</v>
      </c>
      <c r="S45" s="415">
        <f t="shared" si="28"/>
        <v>0.011291371927109075</v>
      </c>
      <c r="T45" s="246">
        <v>903.164</v>
      </c>
      <c r="U45" s="244">
        <v>4532.545999999999</v>
      </c>
      <c r="V45" s="245">
        <v>0</v>
      </c>
      <c r="W45" s="244">
        <v>0</v>
      </c>
      <c r="X45" s="228">
        <f t="shared" si="29"/>
        <v>5435.709999999999</v>
      </c>
      <c r="Y45" s="243">
        <f t="shared" si="30"/>
        <v>0.16807261608879065</v>
      </c>
    </row>
    <row r="46" spans="1:25" ht="19.5" customHeight="1">
      <c r="A46" s="249" t="s">
        <v>189</v>
      </c>
      <c r="B46" s="246">
        <v>313.389</v>
      </c>
      <c r="C46" s="244">
        <v>346.64000000000004</v>
      </c>
      <c r="D46" s="245">
        <v>0</v>
      </c>
      <c r="E46" s="244">
        <v>0</v>
      </c>
      <c r="F46" s="245">
        <f t="shared" si="24"/>
        <v>660.029</v>
      </c>
      <c r="G46" s="247">
        <f t="shared" si="25"/>
        <v>0.01395283422038455</v>
      </c>
      <c r="H46" s="246">
        <v>508.90000000000003</v>
      </c>
      <c r="I46" s="244">
        <v>475.82099999999997</v>
      </c>
      <c r="J46" s="245"/>
      <c r="K46" s="244"/>
      <c r="L46" s="245">
        <f t="shared" si="26"/>
        <v>984.721</v>
      </c>
      <c r="M46" s="395">
        <f t="shared" si="3"/>
        <v>-0.3297299438114959</v>
      </c>
      <c r="N46" s="400">
        <v>2539.08</v>
      </c>
      <c r="O46" s="244">
        <v>4132.533</v>
      </c>
      <c r="P46" s="245"/>
      <c r="Q46" s="244"/>
      <c r="R46" s="245">
        <f t="shared" si="27"/>
        <v>6671.613</v>
      </c>
      <c r="S46" s="415">
        <f t="shared" si="28"/>
        <v>0.011864554561686756</v>
      </c>
      <c r="T46" s="246">
        <v>2848.141</v>
      </c>
      <c r="U46" s="244">
        <v>5436.035</v>
      </c>
      <c r="V46" s="245"/>
      <c r="W46" s="244"/>
      <c r="X46" s="228">
        <f t="shared" si="29"/>
        <v>8284.176</v>
      </c>
      <c r="Y46" s="243">
        <f t="shared" si="30"/>
        <v>-0.19465581127199605</v>
      </c>
    </row>
    <row r="47" spans="1:25" ht="19.5" customHeight="1">
      <c r="A47" s="249" t="s">
        <v>193</v>
      </c>
      <c r="B47" s="246">
        <v>91.366</v>
      </c>
      <c r="C47" s="244">
        <v>219.957</v>
      </c>
      <c r="D47" s="245">
        <v>0</v>
      </c>
      <c r="E47" s="244">
        <v>0</v>
      </c>
      <c r="F47" s="245">
        <f>SUM(B47:E47)</f>
        <v>311.323</v>
      </c>
      <c r="G47" s="247">
        <f>F47/$F$9</f>
        <v>0.0065812838647889395</v>
      </c>
      <c r="H47" s="246">
        <v>87.879</v>
      </c>
      <c r="I47" s="244">
        <v>256.692</v>
      </c>
      <c r="J47" s="245"/>
      <c r="K47" s="244"/>
      <c r="L47" s="245">
        <f>SUM(H47:K47)</f>
        <v>344.571</v>
      </c>
      <c r="M47" s="395">
        <f>IF(ISERROR(F47/L47-1),"         /0",(F47/L47-1))</f>
        <v>-0.0964909989523206</v>
      </c>
      <c r="N47" s="400">
        <v>1809.8270000000002</v>
      </c>
      <c r="O47" s="244">
        <v>3253.5570000000002</v>
      </c>
      <c r="P47" s="245"/>
      <c r="Q47" s="244"/>
      <c r="R47" s="245">
        <f>SUM(N47:Q47)</f>
        <v>5063.384</v>
      </c>
      <c r="S47" s="415">
        <f>R47/$R$9</f>
        <v>0.009004538442918037</v>
      </c>
      <c r="T47" s="246">
        <v>696.4780000000001</v>
      </c>
      <c r="U47" s="244">
        <v>2407.712</v>
      </c>
      <c r="V47" s="245"/>
      <c r="W47" s="244"/>
      <c r="X47" s="228">
        <f>SUM(T47:W47)</f>
        <v>3104.19</v>
      </c>
      <c r="Y47" s="243">
        <f>IF(ISERROR(R47/X47-1),"         /0",IF(R47/X47&gt;5,"  *  ",(R47/X47-1)))</f>
        <v>0.6311450007892558</v>
      </c>
    </row>
    <row r="48" spans="1:25" ht="19.5" customHeight="1">
      <c r="A48" s="249" t="s">
        <v>192</v>
      </c>
      <c r="B48" s="246">
        <v>12.48</v>
      </c>
      <c r="C48" s="244">
        <v>249.90699999999998</v>
      </c>
      <c r="D48" s="245">
        <v>0</v>
      </c>
      <c r="E48" s="244">
        <v>0</v>
      </c>
      <c r="F48" s="245">
        <f>SUM(B48:E48)</f>
        <v>262.387</v>
      </c>
      <c r="G48" s="247">
        <f>F48/$F$9</f>
        <v>0.005546790084350901</v>
      </c>
      <c r="H48" s="246">
        <v>22.27</v>
      </c>
      <c r="I48" s="244">
        <v>326.447</v>
      </c>
      <c r="J48" s="245"/>
      <c r="K48" s="244"/>
      <c r="L48" s="245">
        <f>SUM(H48:K48)</f>
        <v>348.717</v>
      </c>
      <c r="M48" s="395">
        <f>IF(ISERROR(F48/L48-1),"         /0",(F48/L48-1))</f>
        <v>-0.24756464410969348</v>
      </c>
      <c r="N48" s="400">
        <v>65.74100000000001</v>
      </c>
      <c r="O48" s="244">
        <v>2687.7970000000005</v>
      </c>
      <c r="P48" s="245"/>
      <c r="Q48" s="244"/>
      <c r="R48" s="245">
        <f>SUM(N48:Q48)</f>
        <v>2753.5380000000005</v>
      </c>
      <c r="S48" s="415">
        <f>R48/$R$9</f>
        <v>0.00489679210090241</v>
      </c>
      <c r="T48" s="246">
        <v>143.131</v>
      </c>
      <c r="U48" s="244">
        <v>2762.472</v>
      </c>
      <c r="V48" s="245"/>
      <c r="W48" s="244"/>
      <c r="X48" s="228">
        <f>SUM(T48:W48)</f>
        <v>2905.603</v>
      </c>
      <c r="Y48" s="243">
        <f>IF(ISERROR(R48/X48-1),"         /0",IF(R48/X48&gt;5,"  *  ",(R48/X48-1)))</f>
        <v>-0.05233509188970398</v>
      </c>
    </row>
    <row r="49" spans="1:25" ht="19.5" customHeight="1">
      <c r="A49" s="249" t="s">
        <v>180</v>
      </c>
      <c r="B49" s="246">
        <v>93.19599999999997</v>
      </c>
      <c r="C49" s="244">
        <v>0</v>
      </c>
      <c r="D49" s="245">
        <v>0</v>
      </c>
      <c r="E49" s="244">
        <v>0</v>
      </c>
      <c r="F49" s="245">
        <f t="shared" si="24"/>
        <v>93.19599999999997</v>
      </c>
      <c r="G49" s="247">
        <f t="shared" si="25"/>
        <v>0.0019701381878719846</v>
      </c>
      <c r="H49" s="246">
        <v>33.96800000000001</v>
      </c>
      <c r="I49" s="244"/>
      <c r="J49" s="245"/>
      <c r="K49" s="244"/>
      <c r="L49" s="245">
        <f t="shared" si="26"/>
        <v>33.96800000000001</v>
      </c>
      <c r="M49" s="395">
        <f t="shared" si="3"/>
        <v>1.7436410739519532</v>
      </c>
      <c r="N49" s="400">
        <v>578.8770000000001</v>
      </c>
      <c r="O49" s="244"/>
      <c r="P49" s="245"/>
      <c r="Q49" s="244"/>
      <c r="R49" s="245">
        <f t="shared" si="27"/>
        <v>578.8770000000001</v>
      </c>
      <c r="S49" s="415">
        <f t="shared" si="28"/>
        <v>0.0010294538593598797</v>
      </c>
      <c r="T49" s="246">
        <v>702.5009999999997</v>
      </c>
      <c r="U49" s="244"/>
      <c r="V49" s="245"/>
      <c r="W49" s="244"/>
      <c r="X49" s="228">
        <f t="shared" si="29"/>
        <v>702.5009999999997</v>
      </c>
      <c r="Y49" s="243">
        <f t="shared" si="30"/>
        <v>-0.1759769736982577</v>
      </c>
    </row>
    <row r="50" spans="1:25" ht="19.5" customHeight="1" thickBot="1">
      <c r="A50" s="249" t="s">
        <v>170</v>
      </c>
      <c r="B50" s="246">
        <v>10.049000000000001</v>
      </c>
      <c r="C50" s="244">
        <v>0</v>
      </c>
      <c r="D50" s="245">
        <v>0</v>
      </c>
      <c r="E50" s="244">
        <v>0.1</v>
      </c>
      <c r="F50" s="245">
        <f>SUM(B50:E50)</f>
        <v>10.149000000000001</v>
      </c>
      <c r="G50" s="247">
        <f>F50/$F$9</f>
        <v>0.00021454711005528971</v>
      </c>
      <c r="H50" s="246">
        <v>8.219</v>
      </c>
      <c r="I50" s="244"/>
      <c r="J50" s="245"/>
      <c r="K50" s="244">
        <v>5.803</v>
      </c>
      <c r="L50" s="245">
        <f>SUM(H50:K50)</f>
        <v>14.021999999999998</v>
      </c>
      <c r="M50" s="395">
        <f>IF(ISERROR(F50/L50-1),"         /0",(F50/L50-1))</f>
        <v>-0.276208814719726</v>
      </c>
      <c r="N50" s="400">
        <v>262.27899999999994</v>
      </c>
      <c r="O50" s="244">
        <v>0</v>
      </c>
      <c r="P50" s="245">
        <v>1350.766</v>
      </c>
      <c r="Q50" s="244">
        <v>283.05999999999995</v>
      </c>
      <c r="R50" s="245">
        <f>SUM(N50:Q50)</f>
        <v>1896.105</v>
      </c>
      <c r="S50" s="415">
        <f>R50/$R$9</f>
        <v>0.003371964355124775</v>
      </c>
      <c r="T50" s="246">
        <v>8009.081</v>
      </c>
      <c r="U50" s="244">
        <v>894.2159999999999</v>
      </c>
      <c r="V50" s="245">
        <v>133.42200000000003</v>
      </c>
      <c r="W50" s="244">
        <v>204.828</v>
      </c>
      <c r="X50" s="228">
        <f>SUM(T50:W50)</f>
        <v>9241.547</v>
      </c>
      <c r="Y50" s="243">
        <f>IF(ISERROR(R50/X50-1),"         /0",IF(R50/X50&gt;5,"  *  ",(R50/X50-1)))</f>
        <v>-0.7948281819050426</v>
      </c>
    </row>
    <row r="51" spans="1:25" s="235" customFormat="1" ht="19.5" customHeight="1">
      <c r="A51" s="242" t="s">
        <v>57</v>
      </c>
      <c r="B51" s="239">
        <f>SUM(B52:B63)</f>
        <v>1988.845</v>
      </c>
      <c r="C51" s="238">
        <f>SUM(C52:C63)</f>
        <v>1702.5679999999998</v>
      </c>
      <c r="D51" s="237">
        <f>SUM(D52:D63)</f>
        <v>3.186</v>
      </c>
      <c r="E51" s="238">
        <f>SUM(E52:E63)</f>
        <v>283.53299999999996</v>
      </c>
      <c r="F51" s="237">
        <f t="shared" si="24"/>
        <v>3978.1319999999996</v>
      </c>
      <c r="G51" s="240">
        <f t="shared" si="25"/>
        <v>0.08409663257645773</v>
      </c>
      <c r="H51" s="239">
        <f>SUM(H52:H63)</f>
        <v>2349.4490000000005</v>
      </c>
      <c r="I51" s="238">
        <f>SUM(I52:I63)</f>
        <v>2427.259</v>
      </c>
      <c r="J51" s="237">
        <f>SUM(J52:J63)</f>
        <v>1.365</v>
      </c>
      <c r="K51" s="238">
        <f>SUM(K52:K63)</f>
        <v>31.984</v>
      </c>
      <c r="L51" s="237">
        <f t="shared" si="26"/>
        <v>4810.057000000001</v>
      </c>
      <c r="M51" s="393">
        <f>IF(ISERROR(F51/L51-1),"         /0",(F51/L51-1))</f>
        <v>-0.17295533088277348</v>
      </c>
      <c r="N51" s="398">
        <f>SUM(N52:N63)</f>
        <v>27267.179</v>
      </c>
      <c r="O51" s="238">
        <f>SUM(O52:O63)</f>
        <v>21542.756</v>
      </c>
      <c r="P51" s="237">
        <f>SUM(P52:P63)</f>
        <v>947.0550000000002</v>
      </c>
      <c r="Q51" s="238">
        <f>SUM(Q52:Q63)</f>
        <v>3351.1189999999997</v>
      </c>
      <c r="R51" s="237">
        <f t="shared" si="27"/>
        <v>53108.109</v>
      </c>
      <c r="S51" s="413">
        <f t="shared" si="28"/>
        <v>0.09444553467032746</v>
      </c>
      <c r="T51" s="239">
        <f>SUM(T52:T63)</f>
        <v>30030.283000000003</v>
      </c>
      <c r="U51" s="238">
        <f>SUM(U52:U63)</f>
        <v>22016.053</v>
      </c>
      <c r="V51" s="237">
        <f>SUM(V52:V63)</f>
        <v>19.613</v>
      </c>
      <c r="W51" s="238">
        <f>SUM(W52:W63)</f>
        <v>730.8109999999999</v>
      </c>
      <c r="X51" s="237">
        <f t="shared" si="29"/>
        <v>52796.76</v>
      </c>
      <c r="Y51" s="236">
        <f t="shared" si="30"/>
        <v>0.005897123232561974</v>
      </c>
    </row>
    <row r="52" spans="1:25" s="219" customFormat="1" ht="19.5" customHeight="1">
      <c r="A52" s="234" t="s">
        <v>175</v>
      </c>
      <c r="B52" s="232">
        <v>458.757</v>
      </c>
      <c r="C52" s="229">
        <v>542.212</v>
      </c>
      <c r="D52" s="228">
        <v>0</v>
      </c>
      <c r="E52" s="229">
        <v>0</v>
      </c>
      <c r="F52" s="228">
        <f t="shared" si="24"/>
        <v>1000.969</v>
      </c>
      <c r="G52" s="231">
        <f t="shared" si="25"/>
        <v>0.021160213440233843</v>
      </c>
      <c r="H52" s="232">
        <v>419.64099999999996</v>
      </c>
      <c r="I52" s="229">
        <v>381.09999999999997</v>
      </c>
      <c r="J52" s="228"/>
      <c r="K52" s="229"/>
      <c r="L52" s="228">
        <f t="shared" si="26"/>
        <v>800.741</v>
      </c>
      <c r="M52" s="394">
        <f>IF(ISERROR(F52/L52-1),"         /0",(F52/L52-1))</f>
        <v>0.2500533880493194</v>
      </c>
      <c r="N52" s="399">
        <v>5009.869000000001</v>
      </c>
      <c r="O52" s="229">
        <v>5324.8020000000015</v>
      </c>
      <c r="P52" s="228"/>
      <c r="Q52" s="229"/>
      <c r="R52" s="228">
        <f t="shared" si="27"/>
        <v>10334.671000000002</v>
      </c>
      <c r="S52" s="414">
        <f t="shared" si="28"/>
        <v>0.018378804039829926</v>
      </c>
      <c r="T52" s="232">
        <v>5726.956999999999</v>
      </c>
      <c r="U52" s="229">
        <v>5213.7119999999995</v>
      </c>
      <c r="V52" s="228"/>
      <c r="W52" s="229"/>
      <c r="X52" s="228">
        <f t="shared" si="29"/>
        <v>10940.668999999998</v>
      </c>
      <c r="Y52" s="227">
        <f t="shared" si="30"/>
        <v>-0.05538948303801128</v>
      </c>
    </row>
    <row r="53" spans="1:25" s="219" customFormat="1" ht="19.5" customHeight="1">
      <c r="A53" s="234" t="s">
        <v>212</v>
      </c>
      <c r="B53" s="232">
        <v>386.174</v>
      </c>
      <c r="C53" s="229">
        <v>240.939</v>
      </c>
      <c r="D53" s="228">
        <v>0</v>
      </c>
      <c r="E53" s="229">
        <v>0</v>
      </c>
      <c r="F53" s="228">
        <f t="shared" si="24"/>
        <v>627.1129999999999</v>
      </c>
      <c r="G53" s="231">
        <f t="shared" si="25"/>
        <v>0.013256998899212027</v>
      </c>
      <c r="H53" s="232">
        <v>333.85900000000004</v>
      </c>
      <c r="I53" s="229">
        <v>194.027</v>
      </c>
      <c r="J53" s="228"/>
      <c r="K53" s="229"/>
      <c r="L53" s="228">
        <f t="shared" si="26"/>
        <v>527.886</v>
      </c>
      <c r="M53" s="394">
        <f>IF(ISERROR(F53/L53-1),"         /0",(F53/L53-1))</f>
        <v>0.1879705087840935</v>
      </c>
      <c r="N53" s="399">
        <v>4398.516</v>
      </c>
      <c r="O53" s="229">
        <v>2503.4629999999997</v>
      </c>
      <c r="P53" s="228"/>
      <c r="Q53" s="229"/>
      <c r="R53" s="228">
        <f t="shared" si="27"/>
        <v>6901.978999999999</v>
      </c>
      <c r="S53" s="414">
        <f t="shared" si="28"/>
        <v>0.012274229100086619</v>
      </c>
      <c r="T53" s="232">
        <v>5760.4890000000005</v>
      </c>
      <c r="U53" s="229">
        <v>1291.4660000000001</v>
      </c>
      <c r="V53" s="228"/>
      <c r="W53" s="229"/>
      <c r="X53" s="228">
        <f t="shared" si="29"/>
        <v>7051.955000000001</v>
      </c>
      <c r="Y53" s="227">
        <f t="shared" si="30"/>
        <v>-0.021267293963163625</v>
      </c>
    </row>
    <row r="54" spans="1:25" s="219" customFormat="1" ht="19.5" customHeight="1">
      <c r="A54" s="234" t="s">
        <v>209</v>
      </c>
      <c r="B54" s="232">
        <v>282.74699999999996</v>
      </c>
      <c r="C54" s="229">
        <v>269.294</v>
      </c>
      <c r="D54" s="228">
        <v>0</v>
      </c>
      <c r="E54" s="229">
        <v>0</v>
      </c>
      <c r="F54" s="228">
        <f>SUM(B54:E54)</f>
        <v>552.0409999999999</v>
      </c>
      <c r="G54" s="231">
        <f>F54/$F$9</f>
        <v>0.011669997160511593</v>
      </c>
      <c r="H54" s="232">
        <v>363.753</v>
      </c>
      <c r="I54" s="229">
        <v>352.322</v>
      </c>
      <c r="J54" s="228"/>
      <c r="K54" s="229"/>
      <c r="L54" s="228">
        <f>SUM(H54:K54)</f>
        <v>716.075</v>
      </c>
      <c r="M54" s="394">
        <f>IF(ISERROR(F54/L54-1),"         /0",(F54/L54-1))</f>
        <v>-0.22907377020563502</v>
      </c>
      <c r="N54" s="399">
        <v>4268.135</v>
      </c>
      <c r="O54" s="229">
        <v>3391.9489999999996</v>
      </c>
      <c r="P54" s="228"/>
      <c r="Q54" s="229"/>
      <c r="R54" s="228">
        <f t="shared" si="27"/>
        <v>7660.084</v>
      </c>
      <c r="S54" s="414">
        <f>R54/$R$9</f>
        <v>0.013622415533560434</v>
      </c>
      <c r="T54" s="232">
        <v>3188.7960000000003</v>
      </c>
      <c r="U54" s="229">
        <v>2285.867</v>
      </c>
      <c r="V54" s="228"/>
      <c r="W54" s="229"/>
      <c r="X54" s="228">
        <f>SUM(T54:W54)</f>
        <v>5474.6630000000005</v>
      </c>
      <c r="Y54" s="227">
        <f>IF(ISERROR(R54/X54-1),"         /0",IF(R54/X54&gt;5,"  *  ",(R54/X54-1)))</f>
        <v>0.3991882240057514</v>
      </c>
    </row>
    <row r="55" spans="1:25" s="219" customFormat="1" ht="19.5" customHeight="1">
      <c r="A55" s="234" t="s">
        <v>171</v>
      </c>
      <c r="B55" s="232">
        <v>185.844</v>
      </c>
      <c r="C55" s="229">
        <v>231.13</v>
      </c>
      <c r="D55" s="228">
        <v>0</v>
      </c>
      <c r="E55" s="229">
        <v>0</v>
      </c>
      <c r="F55" s="228">
        <f>SUM(B55:E55)</f>
        <v>416.974</v>
      </c>
      <c r="G55" s="231">
        <f>F55/$F$9</f>
        <v>0.008814717377888892</v>
      </c>
      <c r="H55" s="232">
        <v>503.231</v>
      </c>
      <c r="I55" s="229">
        <v>748.138</v>
      </c>
      <c r="J55" s="228"/>
      <c r="K55" s="229"/>
      <c r="L55" s="228">
        <f>SUM(H55:K55)</f>
        <v>1251.3690000000001</v>
      </c>
      <c r="M55" s="394">
        <f>IF(ISERROR(F55/L55-1),"         /0",(F55/L55-1))</f>
        <v>-0.6667857362616463</v>
      </c>
      <c r="N55" s="399">
        <v>3359.625</v>
      </c>
      <c r="O55" s="229">
        <v>2792.7290000000007</v>
      </c>
      <c r="P55" s="228"/>
      <c r="Q55" s="229"/>
      <c r="R55" s="228">
        <f>SUM(N55:Q55)</f>
        <v>6152.354000000001</v>
      </c>
      <c r="S55" s="414">
        <f>R55/$R$9</f>
        <v>0.010941123191020188</v>
      </c>
      <c r="T55" s="232">
        <v>6246.073</v>
      </c>
      <c r="U55" s="229">
        <v>6160.751000000001</v>
      </c>
      <c r="V55" s="228"/>
      <c r="W55" s="229"/>
      <c r="X55" s="228">
        <f>SUM(T55:W55)</f>
        <v>12406.824</v>
      </c>
      <c r="Y55" s="227">
        <f>IF(ISERROR(R55/X55-1),"         /0",IF(R55/X55&gt;5,"  *  ",(R55/X55-1)))</f>
        <v>-0.5041153158938982</v>
      </c>
    </row>
    <row r="56" spans="1:25" s="219" customFormat="1" ht="19.5" customHeight="1">
      <c r="A56" s="234" t="s">
        <v>161</v>
      </c>
      <c r="B56" s="232">
        <v>185.89900000000003</v>
      </c>
      <c r="C56" s="229">
        <v>101.08199999999998</v>
      </c>
      <c r="D56" s="228">
        <v>0</v>
      </c>
      <c r="E56" s="229">
        <v>0</v>
      </c>
      <c r="F56" s="228">
        <f>SUM(B56:E56)</f>
        <v>286.981</v>
      </c>
      <c r="G56" s="231">
        <f>F56/$F$9</f>
        <v>0.006066700580429312</v>
      </c>
      <c r="H56" s="232">
        <v>291.56</v>
      </c>
      <c r="I56" s="229">
        <v>163.635</v>
      </c>
      <c r="J56" s="228">
        <v>0</v>
      </c>
      <c r="K56" s="229"/>
      <c r="L56" s="228">
        <f>SUM(H56:K56)</f>
        <v>455.195</v>
      </c>
      <c r="M56" s="394">
        <f>IF(ISERROR(F56/L56-1),"         /0",(F56/L56-1))</f>
        <v>-0.3695427234481925</v>
      </c>
      <c r="N56" s="399">
        <v>3116.575999999999</v>
      </c>
      <c r="O56" s="229">
        <v>1937.8610000000006</v>
      </c>
      <c r="P56" s="228">
        <v>0</v>
      </c>
      <c r="Q56" s="229">
        <v>0</v>
      </c>
      <c r="R56" s="228">
        <f>SUM(N56:Q56)</f>
        <v>5054.437</v>
      </c>
      <c r="S56" s="414">
        <f>R56/$R$9</f>
        <v>0.008988627422650013</v>
      </c>
      <c r="T56" s="232">
        <v>3489.6630000000005</v>
      </c>
      <c r="U56" s="229">
        <v>2054.399999999999</v>
      </c>
      <c r="V56" s="228">
        <v>2.234</v>
      </c>
      <c r="W56" s="229">
        <v>2.645</v>
      </c>
      <c r="X56" s="228">
        <f>SUM(T56:W56)</f>
        <v>5548.942000000001</v>
      </c>
      <c r="Y56" s="227">
        <f>IF(ISERROR(R56/X56-1),"         /0",IF(R56/X56&gt;5,"  *  ",(R56/X56-1)))</f>
        <v>-0.08911698842770399</v>
      </c>
    </row>
    <row r="57" spans="1:25" s="219" customFormat="1" ht="19.5" customHeight="1">
      <c r="A57" s="234" t="s">
        <v>203</v>
      </c>
      <c r="B57" s="232">
        <v>0</v>
      </c>
      <c r="C57" s="229">
        <v>0</v>
      </c>
      <c r="D57" s="228">
        <v>0</v>
      </c>
      <c r="E57" s="229">
        <v>261.114</v>
      </c>
      <c r="F57" s="228">
        <f>SUM(B57:E57)</f>
        <v>261.114</v>
      </c>
      <c r="G57" s="231">
        <f>F57/$F$9</f>
        <v>0.005519879209279427</v>
      </c>
      <c r="H57" s="232"/>
      <c r="I57" s="229"/>
      <c r="J57" s="228"/>
      <c r="K57" s="229"/>
      <c r="L57" s="228">
        <f>SUM(H57:K57)</f>
        <v>0</v>
      </c>
      <c r="M57" s="394" t="str">
        <f>IF(ISERROR(F57/L57-1),"         /0",(F57/L57-1))</f>
        <v>         /0</v>
      </c>
      <c r="N57" s="399"/>
      <c r="O57" s="229"/>
      <c r="P57" s="228"/>
      <c r="Q57" s="229">
        <v>1885.0729999999999</v>
      </c>
      <c r="R57" s="228">
        <f>SUM(N57:Q57)</f>
        <v>1885.0729999999999</v>
      </c>
      <c r="S57" s="414">
        <f>R57/$R$9</f>
        <v>0.0033523454464853605</v>
      </c>
      <c r="T57" s="232"/>
      <c r="U57" s="229"/>
      <c r="V57" s="228"/>
      <c r="W57" s="229">
        <v>481.841</v>
      </c>
      <c r="X57" s="228">
        <f>SUM(T57:W57)</f>
        <v>481.841</v>
      </c>
      <c r="Y57" s="227">
        <f>IF(ISERROR(R57/X57-1),"         /0",IF(R57/X57&gt;5,"  *  ",(R57/X57-1)))</f>
        <v>2.91223038305167</v>
      </c>
    </row>
    <row r="58" spans="1:25" s="219" customFormat="1" ht="19.5" customHeight="1">
      <c r="A58" s="234" t="s">
        <v>158</v>
      </c>
      <c r="B58" s="232">
        <v>155.567</v>
      </c>
      <c r="C58" s="229">
        <v>80.009</v>
      </c>
      <c r="D58" s="228">
        <v>0</v>
      </c>
      <c r="E58" s="229">
        <v>0</v>
      </c>
      <c r="F58" s="228">
        <f>SUM(B58:E58)</f>
        <v>235.57600000000002</v>
      </c>
      <c r="G58" s="231">
        <f>F58/$F$9</f>
        <v>0.004980012808984622</v>
      </c>
      <c r="H58" s="232">
        <v>211.382</v>
      </c>
      <c r="I58" s="229">
        <v>104.685</v>
      </c>
      <c r="J58" s="228">
        <v>0</v>
      </c>
      <c r="K58" s="229">
        <v>0</v>
      </c>
      <c r="L58" s="228">
        <f>SUM(H58:K58)</f>
        <v>316.067</v>
      </c>
      <c r="M58" s="394">
        <f>IF(ISERROR(F58/L58-1),"         /0",(F58/L58-1))</f>
        <v>-0.2546643591390433</v>
      </c>
      <c r="N58" s="399">
        <v>1936.4020000000003</v>
      </c>
      <c r="O58" s="229">
        <v>1132.1389999999994</v>
      </c>
      <c r="P58" s="228">
        <v>3.119</v>
      </c>
      <c r="Q58" s="229">
        <v>0.589</v>
      </c>
      <c r="R58" s="228">
        <f>SUM(N58:Q58)</f>
        <v>3072.249</v>
      </c>
      <c r="S58" s="414">
        <f>R58/$R$9</f>
        <v>0.005463576182789315</v>
      </c>
      <c r="T58" s="232">
        <v>2249.2130000000006</v>
      </c>
      <c r="U58" s="229">
        <v>1498.8489999999997</v>
      </c>
      <c r="V58" s="228">
        <v>1.512</v>
      </c>
      <c r="W58" s="229">
        <v>0</v>
      </c>
      <c r="X58" s="228">
        <f>SUM(T58:W58)</f>
        <v>3749.5740000000005</v>
      </c>
      <c r="Y58" s="227">
        <f>IF(ISERROR(R58/X58-1),"         /0",IF(R58/X58&gt;5,"  *  ",(R58/X58-1)))</f>
        <v>-0.18064052076315884</v>
      </c>
    </row>
    <row r="59" spans="1:25" s="219" customFormat="1" ht="19.5" customHeight="1">
      <c r="A59" s="234" t="s">
        <v>185</v>
      </c>
      <c r="B59" s="232">
        <v>83.411</v>
      </c>
      <c r="C59" s="229">
        <v>59.956</v>
      </c>
      <c r="D59" s="228">
        <v>0</v>
      </c>
      <c r="E59" s="229">
        <v>0</v>
      </c>
      <c r="F59" s="228">
        <f>SUM(B59:E59)</f>
        <v>143.36700000000002</v>
      </c>
      <c r="G59" s="231">
        <f>F59/$F$9</f>
        <v>0.0030307395336778716</v>
      </c>
      <c r="H59" s="232">
        <v>9.179</v>
      </c>
      <c r="I59" s="229">
        <v>5.009</v>
      </c>
      <c r="J59" s="228"/>
      <c r="K59" s="229"/>
      <c r="L59" s="228">
        <f>SUM(H59:K59)</f>
        <v>14.188</v>
      </c>
      <c r="M59" s="394">
        <f>IF(ISERROR(F59/L59-1),"         /0",(F59/L59-1))</f>
        <v>9.104806879052722</v>
      </c>
      <c r="N59" s="399">
        <v>833.2940000000003</v>
      </c>
      <c r="O59" s="229">
        <v>555.0540000000001</v>
      </c>
      <c r="P59" s="228">
        <v>0.426</v>
      </c>
      <c r="Q59" s="229">
        <v>0.6890000000000001</v>
      </c>
      <c r="R59" s="228">
        <f>SUM(N59:Q59)</f>
        <v>1389.4630000000004</v>
      </c>
      <c r="S59" s="414">
        <f>R59/$R$9</f>
        <v>0.0024709705996053682</v>
      </c>
      <c r="T59" s="232">
        <v>134.26900000000003</v>
      </c>
      <c r="U59" s="229">
        <v>67.24700000000001</v>
      </c>
      <c r="V59" s="228">
        <v>0.034</v>
      </c>
      <c r="W59" s="229">
        <v>0.09</v>
      </c>
      <c r="X59" s="228">
        <f>SUM(T59:W59)</f>
        <v>201.64000000000004</v>
      </c>
      <c r="Y59" s="227" t="str">
        <f>IF(ISERROR(R59/X59-1),"         /0",IF(R59/X59&gt;5,"  *  ",(R59/X59-1)))</f>
        <v>  *  </v>
      </c>
    </row>
    <row r="60" spans="1:25" s="219" customFormat="1" ht="19.5" customHeight="1">
      <c r="A60" s="234" t="s">
        <v>188</v>
      </c>
      <c r="B60" s="232">
        <v>94.89699999999999</v>
      </c>
      <c r="C60" s="229">
        <v>41.958999999999996</v>
      </c>
      <c r="D60" s="228">
        <v>0</v>
      </c>
      <c r="E60" s="229">
        <v>0</v>
      </c>
      <c r="F60" s="228">
        <f t="shared" si="24"/>
        <v>136.856</v>
      </c>
      <c r="G60" s="231">
        <f t="shared" si="25"/>
        <v>0.0028930987578802566</v>
      </c>
      <c r="H60" s="232">
        <v>11.052</v>
      </c>
      <c r="I60" s="229">
        <v>2.4530000000000003</v>
      </c>
      <c r="J60" s="228"/>
      <c r="K60" s="229"/>
      <c r="L60" s="228">
        <f t="shared" si="26"/>
        <v>13.504999999999999</v>
      </c>
      <c r="M60" s="394">
        <f>IF(ISERROR(F60/L60-1),"         /0",(F60/L60-1))</f>
        <v>9.133728248796743</v>
      </c>
      <c r="N60" s="399">
        <v>768.593</v>
      </c>
      <c r="O60" s="229">
        <v>243.77399999999997</v>
      </c>
      <c r="P60" s="228"/>
      <c r="Q60" s="229"/>
      <c r="R60" s="228">
        <f t="shared" si="27"/>
        <v>1012.367</v>
      </c>
      <c r="S60" s="414">
        <f t="shared" si="28"/>
        <v>0.0018003567515008942</v>
      </c>
      <c r="T60" s="232">
        <v>414.324</v>
      </c>
      <c r="U60" s="229">
        <v>384.685</v>
      </c>
      <c r="V60" s="228"/>
      <c r="W60" s="229"/>
      <c r="X60" s="228">
        <f t="shared" si="29"/>
        <v>799.009</v>
      </c>
      <c r="Y60" s="227">
        <f t="shared" si="30"/>
        <v>0.2670282812834397</v>
      </c>
    </row>
    <row r="61" spans="1:25" s="219" customFormat="1" ht="19.5" customHeight="1">
      <c r="A61" s="234" t="s">
        <v>172</v>
      </c>
      <c r="B61" s="232">
        <v>59.292</v>
      </c>
      <c r="C61" s="229">
        <v>70.381</v>
      </c>
      <c r="D61" s="228">
        <v>0</v>
      </c>
      <c r="E61" s="229">
        <v>0</v>
      </c>
      <c r="F61" s="228">
        <f>SUM(B61:E61)</f>
        <v>129.673</v>
      </c>
      <c r="G61" s="231">
        <f>F61/$F$9</f>
        <v>0.002741252084165886</v>
      </c>
      <c r="H61" s="232">
        <v>118.083</v>
      </c>
      <c r="I61" s="229">
        <v>128.095</v>
      </c>
      <c r="J61" s="228"/>
      <c r="K61" s="229"/>
      <c r="L61" s="228">
        <f>SUM(H61:K61)</f>
        <v>246.178</v>
      </c>
      <c r="M61" s="394">
        <f>IF(ISERROR(F61/L61-1),"         /0",(F61/L61-1))</f>
        <v>-0.473255124340924</v>
      </c>
      <c r="N61" s="399">
        <v>2407.37</v>
      </c>
      <c r="O61" s="229">
        <v>2218.9359999999992</v>
      </c>
      <c r="P61" s="228"/>
      <c r="Q61" s="229"/>
      <c r="R61" s="228">
        <f>SUM(N61:Q61)</f>
        <v>4626.305999999999</v>
      </c>
      <c r="S61" s="414">
        <f>R61/$R$9</f>
        <v>0.008227254781723519</v>
      </c>
      <c r="T61" s="232">
        <v>1590.1150000000002</v>
      </c>
      <c r="U61" s="229">
        <v>1824.2010000000002</v>
      </c>
      <c r="V61" s="228"/>
      <c r="W61" s="229"/>
      <c r="X61" s="228">
        <f>SUM(T61:W61)</f>
        <v>3414.3160000000007</v>
      </c>
      <c r="Y61" s="227">
        <f>IF(ISERROR(R61/X61-1),"         /0",IF(R61/X61&gt;5,"  *  ",(R61/X61-1)))</f>
        <v>0.35497300191312053</v>
      </c>
    </row>
    <row r="62" spans="1:25" s="219" customFormat="1" ht="19.5" customHeight="1">
      <c r="A62" s="234" t="s">
        <v>190</v>
      </c>
      <c r="B62" s="232">
        <v>67.175</v>
      </c>
      <c r="C62" s="229">
        <v>51.885999999999996</v>
      </c>
      <c r="D62" s="228">
        <v>1.16</v>
      </c>
      <c r="E62" s="229">
        <v>1.31</v>
      </c>
      <c r="F62" s="228">
        <f>SUM(B62:E62)</f>
        <v>121.53099999999999</v>
      </c>
      <c r="G62" s="231">
        <f>F62/$F$9</f>
        <v>0.0025691324102994784</v>
      </c>
      <c r="H62" s="232">
        <v>71.934</v>
      </c>
      <c r="I62" s="229">
        <v>24.132</v>
      </c>
      <c r="J62" s="228">
        <v>0.196</v>
      </c>
      <c r="K62" s="229">
        <v>0.196</v>
      </c>
      <c r="L62" s="228">
        <f>SUM(H62:K62)</f>
        <v>96.458</v>
      </c>
      <c r="M62" s="394">
        <f>IF(ISERROR(F62/L62-1),"         /0",(F62/L62-1))</f>
        <v>0.25993696738476846</v>
      </c>
      <c r="N62" s="399">
        <v>649.681</v>
      </c>
      <c r="O62" s="229">
        <v>412.8189999999999</v>
      </c>
      <c r="P62" s="228">
        <v>14.393</v>
      </c>
      <c r="Q62" s="229">
        <v>14.574000000000002</v>
      </c>
      <c r="R62" s="228">
        <f>SUM(N62:Q62)</f>
        <v>1091.467</v>
      </c>
      <c r="S62" s="414">
        <f>R62/$R$9</f>
        <v>0.0019410253223291817</v>
      </c>
      <c r="T62" s="232">
        <v>710.9229999999999</v>
      </c>
      <c r="U62" s="229">
        <v>394.454</v>
      </c>
      <c r="V62" s="228">
        <v>9.501</v>
      </c>
      <c r="W62" s="229">
        <v>8.814</v>
      </c>
      <c r="X62" s="228">
        <f>SUM(T62:W62)</f>
        <v>1123.692</v>
      </c>
      <c r="Y62" s="227">
        <f>IF(ISERROR(R62/X62-1),"         /0",IF(R62/X62&gt;5,"  *  ",(R62/X62-1)))</f>
        <v>-0.028677787151639378</v>
      </c>
    </row>
    <row r="63" spans="1:25" s="219" customFormat="1" ht="19.5" customHeight="1" thickBot="1">
      <c r="A63" s="234" t="s">
        <v>170</v>
      </c>
      <c r="B63" s="232">
        <v>29.082</v>
      </c>
      <c r="C63" s="229">
        <v>13.72</v>
      </c>
      <c r="D63" s="228">
        <v>2.0260000000000002</v>
      </c>
      <c r="E63" s="229">
        <v>21.109</v>
      </c>
      <c r="F63" s="228">
        <f t="shared" si="24"/>
        <v>65.93700000000001</v>
      </c>
      <c r="G63" s="231">
        <f t="shared" si="25"/>
        <v>0.0013938903138945352</v>
      </c>
      <c r="H63" s="232">
        <v>15.775</v>
      </c>
      <c r="I63" s="229">
        <v>323.663</v>
      </c>
      <c r="J63" s="228">
        <v>1.169</v>
      </c>
      <c r="K63" s="229">
        <v>31.788</v>
      </c>
      <c r="L63" s="228">
        <f t="shared" si="26"/>
        <v>372.395</v>
      </c>
      <c r="M63" s="394">
        <f>IF(ISERROR(F63/L63-1),"         /0",(F63/L63-1))</f>
        <v>-0.8229380093717692</v>
      </c>
      <c r="N63" s="399">
        <v>519.118</v>
      </c>
      <c r="O63" s="229">
        <v>1029.23</v>
      </c>
      <c r="P63" s="228">
        <v>929.1170000000002</v>
      </c>
      <c r="Q63" s="229">
        <v>1450.1939999999997</v>
      </c>
      <c r="R63" s="228">
        <f t="shared" si="27"/>
        <v>3927.6589999999997</v>
      </c>
      <c r="S63" s="414">
        <f t="shared" si="28"/>
        <v>0.00698480629874665</v>
      </c>
      <c r="T63" s="232">
        <v>519.461</v>
      </c>
      <c r="U63" s="229">
        <v>840.421</v>
      </c>
      <c r="V63" s="228">
        <v>6.332</v>
      </c>
      <c r="W63" s="229">
        <v>237.421</v>
      </c>
      <c r="X63" s="228">
        <f t="shared" si="29"/>
        <v>1603.6350000000002</v>
      </c>
      <c r="Y63" s="227">
        <f t="shared" si="30"/>
        <v>1.4492225475248413</v>
      </c>
    </row>
    <row r="64" spans="1:25" s="235" customFormat="1" ht="19.5" customHeight="1">
      <c r="A64" s="242" t="s">
        <v>56</v>
      </c>
      <c r="B64" s="239">
        <f>SUM(B65:B69)</f>
        <v>766.297</v>
      </c>
      <c r="C64" s="238">
        <f>SUM(C65:C69)</f>
        <v>263.547</v>
      </c>
      <c r="D64" s="237">
        <f>SUM(D65:D69)</f>
        <v>0</v>
      </c>
      <c r="E64" s="238">
        <f>SUM(E65:E69)</f>
        <v>18.169</v>
      </c>
      <c r="F64" s="237">
        <f t="shared" si="24"/>
        <v>1048.0130000000001</v>
      </c>
      <c r="G64" s="240">
        <f t="shared" si="25"/>
        <v>0.022154710853322924</v>
      </c>
      <c r="H64" s="239">
        <f>SUM(H65:H69)</f>
        <v>680.615</v>
      </c>
      <c r="I64" s="238">
        <f>SUM(I65:I69)</f>
        <v>222.23900000000003</v>
      </c>
      <c r="J64" s="237">
        <f>SUM(J65:J69)</f>
        <v>36.842999999999996</v>
      </c>
      <c r="K64" s="238">
        <f>SUM(K65:K69)</f>
        <v>0.3</v>
      </c>
      <c r="L64" s="237">
        <f t="shared" si="26"/>
        <v>939.997</v>
      </c>
      <c r="M64" s="393">
        <f>IF(ISERROR(F64/L64-1),"         /0",(F64/L64-1))</f>
        <v>0.11491100503512275</v>
      </c>
      <c r="N64" s="398">
        <f>SUM(N65:N69)</f>
        <v>6966.0470000000005</v>
      </c>
      <c r="O64" s="238">
        <f>SUM(O65:O69)</f>
        <v>2380.7759999999994</v>
      </c>
      <c r="P64" s="237">
        <f>SUM(P65:P69)</f>
        <v>0.43</v>
      </c>
      <c r="Q64" s="238">
        <f>SUM(Q65:Q69)</f>
        <v>62.42100000000001</v>
      </c>
      <c r="R64" s="237">
        <f t="shared" si="27"/>
        <v>9409.674</v>
      </c>
      <c r="S64" s="413">
        <f t="shared" si="28"/>
        <v>0.01673382292718197</v>
      </c>
      <c r="T64" s="239">
        <f>SUM(T65:T69)</f>
        <v>5786.326</v>
      </c>
      <c r="U64" s="238">
        <f>SUM(U65:U69)</f>
        <v>2567.0980000000004</v>
      </c>
      <c r="V64" s="237">
        <f>SUM(V65:V69)</f>
        <v>354.573</v>
      </c>
      <c r="W64" s="238">
        <f>SUM(W65:W69)</f>
        <v>29.770000000000003</v>
      </c>
      <c r="X64" s="237">
        <f t="shared" si="29"/>
        <v>8737.767000000002</v>
      </c>
      <c r="Y64" s="236">
        <f t="shared" si="30"/>
        <v>0.07689687765764397</v>
      </c>
    </row>
    <row r="65" spans="1:25" ht="19.5" customHeight="1">
      <c r="A65" s="234" t="s">
        <v>171</v>
      </c>
      <c r="B65" s="232">
        <v>359.37</v>
      </c>
      <c r="C65" s="229">
        <v>145.239</v>
      </c>
      <c r="D65" s="228">
        <v>0</v>
      </c>
      <c r="E65" s="229">
        <v>0</v>
      </c>
      <c r="F65" s="228">
        <f t="shared" si="24"/>
        <v>504.60900000000004</v>
      </c>
      <c r="G65" s="231">
        <f t="shared" si="25"/>
        <v>0.010667297532553915</v>
      </c>
      <c r="H65" s="232">
        <v>459.684</v>
      </c>
      <c r="I65" s="229">
        <v>151.562</v>
      </c>
      <c r="J65" s="228"/>
      <c r="K65" s="229"/>
      <c r="L65" s="228">
        <f t="shared" si="26"/>
        <v>611.2460000000001</v>
      </c>
      <c r="M65" s="394">
        <f>IF(ISERROR(F65/L65-1),"         /0",(F65/L65-1))</f>
        <v>-0.17445840136377178</v>
      </c>
      <c r="N65" s="399">
        <v>3497.6000000000004</v>
      </c>
      <c r="O65" s="229">
        <v>1534.9919999999995</v>
      </c>
      <c r="P65" s="228"/>
      <c r="Q65" s="229"/>
      <c r="R65" s="228">
        <f t="shared" si="27"/>
        <v>5032.592</v>
      </c>
      <c r="S65" s="414">
        <f t="shared" si="28"/>
        <v>0.00894977906702746</v>
      </c>
      <c r="T65" s="232">
        <v>3379.891</v>
      </c>
      <c r="U65" s="229">
        <v>1553.7710000000004</v>
      </c>
      <c r="V65" s="228"/>
      <c r="W65" s="229"/>
      <c r="X65" s="228">
        <f t="shared" si="29"/>
        <v>4933.662</v>
      </c>
      <c r="Y65" s="227">
        <f t="shared" si="30"/>
        <v>0.020052042478791554</v>
      </c>
    </row>
    <row r="66" spans="1:25" ht="19.5" customHeight="1">
      <c r="A66" s="234" t="s">
        <v>172</v>
      </c>
      <c r="B66" s="232">
        <v>220.317</v>
      </c>
      <c r="C66" s="229">
        <v>64.613</v>
      </c>
      <c r="D66" s="228">
        <v>0</v>
      </c>
      <c r="E66" s="229">
        <v>0</v>
      </c>
      <c r="F66" s="228">
        <f>SUM(B66:E66)</f>
        <v>284.93</v>
      </c>
      <c r="G66" s="231">
        <f>F66/$F$9</f>
        <v>0.0060233429961625475</v>
      </c>
      <c r="H66" s="232">
        <v>166.079</v>
      </c>
      <c r="I66" s="229">
        <v>69.254</v>
      </c>
      <c r="J66" s="228"/>
      <c r="K66" s="229"/>
      <c r="L66" s="228">
        <f>SUM(H66:K66)</f>
        <v>235.33300000000003</v>
      </c>
      <c r="M66" s="394">
        <f>IF(ISERROR(F66/L66-1),"         /0",(F66/L66-1))</f>
        <v>0.21075242316207232</v>
      </c>
      <c r="N66" s="399">
        <v>2217.593</v>
      </c>
      <c r="O66" s="229">
        <v>591.757</v>
      </c>
      <c r="P66" s="228"/>
      <c r="Q66" s="229"/>
      <c r="R66" s="228">
        <f>SUM(N66:Q66)</f>
        <v>2809.35</v>
      </c>
      <c r="S66" s="414">
        <f>R66/$R$9</f>
        <v>0.0049960461372496705</v>
      </c>
      <c r="T66" s="232">
        <v>1519.079</v>
      </c>
      <c r="U66" s="229">
        <v>723.84</v>
      </c>
      <c r="V66" s="228"/>
      <c r="W66" s="229"/>
      <c r="X66" s="228">
        <f>SUM(T66:W66)</f>
        <v>2242.919</v>
      </c>
      <c r="Y66" s="227">
        <f>IF(ISERROR(R66/X66-1),"         /0",IF(R66/X66&gt;5,"  *  ",(R66/X66-1)))</f>
        <v>0.25254188849441284</v>
      </c>
    </row>
    <row r="67" spans="1:25" ht="19.5" customHeight="1">
      <c r="A67" s="234" t="s">
        <v>175</v>
      </c>
      <c r="B67" s="232">
        <v>127.473</v>
      </c>
      <c r="C67" s="229">
        <v>52.432</v>
      </c>
      <c r="D67" s="228">
        <v>0</v>
      </c>
      <c r="E67" s="229">
        <v>0</v>
      </c>
      <c r="F67" s="228">
        <f>SUM(B67:E67)</f>
        <v>179.905</v>
      </c>
      <c r="G67" s="231">
        <f>F67/$F$9</f>
        <v>0.0038031429534433826</v>
      </c>
      <c r="H67" s="232"/>
      <c r="I67" s="229"/>
      <c r="J67" s="228"/>
      <c r="K67" s="229"/>
      <c r="L67" s="228">
        <f>SUM(H67:K67)</f>
        <v>0</v>
      </c>
      <c r="M67" s="394" t="str">
        <f>IF(ISERROR(F67/L67-1),"         /0",(F67/L67-1))</f>
        <v>         /0</v>
      </c>
      <c r="N67" s="399">
        <v>708.4209999999999</v>
      </c>
      <c r="O67" s="229">
        <v>110.488</v>
      </c>
      <c r="P67" s="228"/>
      <c r="Q67" s="229"/>
      <c r="R67" s="228">
        <f>SUM(N67:Q67)</f>
        <v>818.9089999999999</v>
      </c>
      <c r="S67" s="414">
        <f>R67/$R$9</f>
        <v>0.0014563180615476854</v>
      </c>
      <c r="T67" s="232">
        <v>329.148</v>
      </c>
      <c r="U67" s="229">
        <v>235.965</v>
      </c>
      <c r="V67" s="228"/>
      <c r="W67" s="229"/>
      <c r="X67" s="228">
        <f>SUM(T67:W67)</f>
        <v>565.113</v>
      </c>
      <c r="Y67" s="227">
        <f>IF(ISERROR(R67/X67-1),"         /0",IF(R67/X67&gt;5,"  *  ",(R67/X67-1)))</f>
        <v>0.44910663884922086</v>
      </c>
    </row>
    <row r="68" spans="1:25" ht="19.5" customHeight="1">
      <c r="A68" s="234" t="s">
        <v>158</v>
      </c>
      <c r="B68" s="232">
        <v>53.268</v>
      </c>
      <c r="C68" s="229">
        <v>0.963</v>
      </c>
      <c r="D68" s="228">
        <v>0</v>
      </c>
      <c r="E68" s="229">
        <v>0</v>
      </c>
      <c r="F68" s="228">
        <f>SUM(B68:E68)</f>
        <v>54.231</v>
      </c>
      <c r="G68" s="231">
        <f>F68/$F$9</f>
        <v>0.0011464286457196192</v>
      </c>
      <c r="H68" s="232">
        <v>43.973</v>
      </c>
      <c r="I68" s="229">
        <v>1.423</v>
      </c>
      <c r="J68" s="228">
        <v>0</v>
      </c>
      <c r="K68" s="229">
        <v>0</v>
      </c>
      <c r="L68" s="228">
        <f>SUM(H68:K68)</f>
        <v>45.396</v>
      </c>
      <c r="M68" s="394">
        <f>IF(ISERROR(F68/L68-1),"         /0",(F68/L68-1))</f>
        <v>0.1946206714247951</v>
      </c>
      <c r="N68" s="399">
        <v>471.29900000000004</v>
      </c>
      <c r="O68" s="229">
        <v>20.333000000000002</v>
      </c>
      <c r="P68" s="228">
        <v>0</v>
      </c>
      <c r="Q68" s="229">
        <v>0</v>
      </c>
      <c r="R68" s="228">
        <f>SUM(N68:Q68)</f>
        <v>491.63200000000006</v>
      </c>
      <c r="S68" s="414">
        <f>R68/$R$9</f>
        <v>0.0008743005159728515</v>
      </c>
      <c r="T68" s="232">
        <v>416.5359999999999</v>
      </c>
      <c r="U68" s="229">
        <v>10.388</v>
      </c>
      <c r="V68" s="228">
        <v>0.3</v>
      </c>
      <c r="W68" s="229">
        <v>0</v>
      </c>
      <c r="X68" s="228">
        <f>SUM(T68:W68)</f>
        <v>427.2239999999999</v>
      </c>
      <c r="Y68" s="227">
        <f>IF(ISERROR(R68/X68-1),"         /0",IF(R68/X68&gt;5,"  *  ",(R68/X68-1)))</f>
        <v>0.15075932063741782</v>
      </c>
    </row>
    <row r="69" spans="1:25" ht="19.5" customHeight="1" thickBot="1">
      <c r="A69" s="234" t="s">
        <v>170</v>
      </c>
      <c r="B69" s="232">
        <v>5.869</v>
      </c>
      <c r="C69" s="229">
        <v>0.3</v>
      </c>
      <c r="D69" s="228">
        <v>0</v>
      </c>
      <c r="E69" s="229">
        <v>18.169</v>
      </c>
      <c r="F69" s="228">
        <f>SUM(B69:E69)</f>
        <v>24.338</v>
      </c>
      <c r="G69" s="231">
        <f>F69/$F$9</f>
        <v>0.0005144987254434566</v>
      </c>
      <c r="H69" s="232">
        <v>10.879000000000001</v>
      </c>
      <c r="I69" s="229">
        <v>0</v>
      </c>
      <c r="J69" s="228">
        <v>36.842999999999996</v>
      </c>
      <c r="K69" s="229">
        <v>0.3</v>
      </c>
      <c r="L69" s="228">
        <f>SUM(H69:K69)</f>
        <v>48.02199999999999</v>
      </c>
      <c r="M69" s="394">
        <f>IF(ISERROR(F69/L69-1),"         /0",(F69/L69-1))</f>
        <v>-0.4931906209653908</v>
      </c>
      <c r="N69" s="399">
        <v>71.134</v>
      </c>
      <c r="O69" s="229">
        <v>123.20599999999999</v>
      </c>
      <c r="P69" s="228">
        <v>0.43</v>
      </c>
      <c r="Q69" s="229">
        <v>62.42100000000001</v>
      </c>
      <c r="R69" s="228">
        <f>SUM(N69:Q69)</f>
        <v>257.191</v>
      </c>
      <c r="S69" s="414">
        <f>R69/$R$9</f>
        <v>0.00045737914538429884</v>
      </c>
      <c r="T69" s="232">
        <v>141.672</v>
      </c>
      <c r="U69" s="229">
        <v>43.134</v>
      </c>
      <c r="V69" s="228">
        <v>354.27299999999997</v>
      </c>
      <c r="W69" s="229">
        <v>29.770000000000003</v>
      </c>
      <c r="X69" s="228">
        <f>SUM(T69:W69)</f>
        <v>568.8489999999999</v>
      </c>
      <c r="Y69" s="227">
        <f>IF(ISERROR(R69/X69-1),"         /0",IF(R69/X69&gt;5,"  *  ",(R69/X69-1)))</f>
        <v>-0.5478747435611208</v>
      </c>
    </row>
    <row r="70" spans="1:25" s="329" customFormat="1" ht="19.5" customHeight="1" thickBot="1">
      <c r="A70" s="335" t="s">
        <v>55</v>
      </c>
      <c r="B70" s="333">
        <v>123.56099999999999</v>
      </c>
      <c r="C70" s="332">
        <v>0</v>
      </c>
      <c r="D70" s="331">
        <v>0</v>
      </c>
      <c r="E70" s="332">
        <v>0</v>
      </c>
      <c r="F70" s="331">
        <f>SUM(B70:E70)</f>
        <v>123.56099999999999</v>
      </c>
      <c r="G70" s="334">
        <f>F70/$F$9</f>
        <v>0.0026120460602563453</v>
      </c>
      <c r="H70" s="333">
        <v>96.868</v>
      </c>
      <c r="I70" s="332">
        <v>0</v>
      </c>
      <c r="J70" s="331">
        <v>0</v>
      </c>
      <c r="K70" s="332">
        <v>0.4</v>
      </c>
      <c r="L70" s="331">
        <f t="shared" si="26"/>
        <v>97.268</v>
      </c>
      <c r="M70" s="396">
        <f>IF(ISERROR(F70/L70-1),"         /0",(F70/L70-1))</f>
        <v>0.2703150059629065</v>
      </c>
      <c r="N70" s="401">
        <v>982.1429999999998</v>
      </c>
      <c r="O70" s="332">
        <v>64.19</v>
      </c>
      <c r="P70" s="331">
        <v>0.15</v>
      </c>
      <c r="Q70" s="332">
        <v>0</v>
      </c>
      <c r="R70" s="331">
        <f>SUM(N70:Q70)</f>
        <v>1046.483</v>
      </c>
      <c r="S70" s="416">
        <f>R70/$R$9</f>
        <v>0.0018610274084209682</v>
      </c>
      <c r="T70" s="333">
        <v>908.106</v>
      </c>
      <c r="U70" s="332">
        <v>0.972</v>
      </c>
      <c r="V70" s="331">
        <v>2.597</v>
      </c>
      <c r="W70" s="332">
        <v>5.069</v>
      </c>
      <c r="X70" s="331">
        <f>SUM(T70:W70)</f>
        <v>916.7439999999999</v>
      </c>
      <c r="Y70" s="330">
        <f>IF(ISERROR(R70/X70-1),"         /0",IF(R70/X70&gt;5,"  *  ",(R70/X70-1)))</f>
        <v>0.14152151527580226</v>
      </c>
    </row>
    <row r="71" ht="15" thickTop="1">
      <c r="A71" s="120" t="s">
        <v>42</v>
      </c>
    </row>
    <row r="72" ht="15">
      <c r="A72" s="120" t="s">
        <v>54</v>
      </c>
    </row>
    <row r="73" ht="15">
      <c r="A73" s="127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1:Y65536 M71:M65536 Y3 M3">
    <cfRule type="cellIs" priority="4" dxfId="93" operator="lessThan" stopIfTrue="1">
      <formula>0</formula>
    </cfRule>
  </conditionalFormatting>
  <conditionalFormatting sqref="Y9:Y70 M9:M70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6"/>
  <sheetViews>
    <sheetView showGridLines="0" zoomScale="75" zoomScaleNormal="75" zoomScalePageLayoutView="0" workbookViewId="0" topLeftCell="A1">
      <selection activeCell="K13" sqref="K13"/>
    </sheetView>
  </sheetViews>
  <sheetFormatPr defaultColWidth="8.00390625" defaultRowHeight="15"/>
  <cols>
    <col min="1" max="1" width="25.421875" style="127" customWidth="1"/>
    <col min="2" max="2" width="39.421875" style="127" customWidth="1"/>
    <col min="3" max="3" width="12.421875" style="127" customWidth="1"/>
    <col min="4" max="4" width="12.421875" style="127" bestFit="1" customWidth="1"/>
    <col min="5" max="5" width="9.140625" style="127" bestFit="1" customWidth="1"/>
    <col min="6" max="6" width="11.421875" style="127" bestFit="1" customWidth="1"/>
    <col min="7" max="7" width="11.7109375" style="127" customWidth="1"/>
    <col min="8" max="8" width="10.421875" style="127" customWidth="1"/>
    <col min="9" max="10" width="12.7109375" style="127" bestFit="1" customWidth="1"/>
    <col min="11" max="11" width="9.7109375" style="127" bestFit="1" customWidth="1"/>
    <col min="12" max="12" width="10.57421875" style="127" bestFit="1" customWidth="1"/>
    <col min="13" max="13" width="12.7109375" style="127" bestFit="1" customWidth="1"/>
    <col min="14" max="14" width="9.421875" style="127" customWidth="1"/>
    <col min="15" max="16" width="13.00390625" style="127" bestFit="1" customWidth="1"/>
    <col min="17" max="18" width="10.57421875" style="127" bestFit="1" customWidth="1"/>
    <col min="19" max="19" width="13.00390625" style="127" bestFit="1" customWidth="1"/>
    <col min="20" max="20" width="10.57421875" style="127" customWidth="1"/>
    <col min="21" max="22" width="13.140625" style="127" bestFit="1" customWidth="1"/>
    <col min="23" max="23" width="10.28125" style="127" customWidth="1"/>
    <col min="24" max="24" width="10.8515625" style="127" bestFit="1" customWidth="1"/>
    <col min="25" max="25" width="13.00390625" style="127" bestFit="1" customWidth="1"/>
    <col min="26" max="26" width="9.8515625" style="127" bestFit="1" customWidth="1"/>
    <col min="27" max="16384" width="8.00390625" style="127" customWidth="1"/>
  </cols>
  <sheetData>
    <row r="1" spans="25:26" ht="21.75" thickBot="1">
      <c r="Y1" s="664" t="s">
        <v>28</v>
      </c>
      <c r="Z1" s="665"/>
    </row>
    <row r="2" ht="9.75" customHeight="1" thickBot="1"/>
    <row r="3" spans="1:26" ht="24" customHeight="1" thickTop="1">
      <c r="A3" s="578" t="s">
        <v>119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80"/>
    </row>
    <row r="4" spans="1:26" ht="21" customHeight="1" thickBot="1">
      <c r="A4" s="590" t="s">
        <v>44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2"/>
    </row>
    <row r="5" spans="1:26" s="173" customFormat="1" ht="19.5" customHeight="1" thickBot="1" thickTop="1">
      <c r="A5" s="581" t="s">
        <v>120</v>
      </c>
      <c r="B5" s="581" t="s">
        <v>121</v>
      </c>
      <c r="C5" s="567" t="s">
        <v>36</v>
      </c>
      <c r="D5" s="568"/>
      <c r="E5" s="568"/>
      <c r="F5" s="568"/>
      <c r="G5" s="568"/>
      <c r="H5" s="568"/>
      <c r="I5" s="568"/>
      <c r="J5" s="568"/>
      <c r="K5" s="569"/>
      <c r="L5" s="569"/>
      <c r="M5" s="569"/>
      <c r="N5" s="570"/>
      <c r="O5" s="571" t="s">
        <v>35</v>
      </c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70"/>
    </row>
    <row r="6" spans="1:26" s="172" customFormat="1" ht="26.25" customHeight="1" thickBot="1">
      <c r="A6" s="582"/>
      <c r="B6" s="582"/>
      <c r="C6" s="666" t="s">
        <v>154</v>
      </c>
      <c r="D6" s="662"/>
      <c r="E6" s="662"/>
      <c r="F6" s="662"/>
      <c r="G6" s="663"/>
      <c r="H6" s="564" t="s">
        <v>34</v>
      </c>
      <c r="I6" s="666" t="s">
        <v>155</v>
      </c>
      <c r="J6" s="662"/>
      <c r="K6" s="662"/>
      <c r="L6" s="662"/>
      <c r="M6" s="663"/>
      <c r="N6" s="564" t="s">
        <v>33</v>
      </c>
      <c r="O6" s="661" t="s">
        <v>156</v>
      </c>
      <c r="P6" s="662"/>
      <c r="Q6" s="662"/>
      <c r="R6" s="662"/>
      <c r="S6" s="663"/>
      <c r="T6" s="564" t="s">
        <v>34</v>
      </c>
      <c r="U6" s="661" t="s">
        <v>157</v>
      </c>
      <c r="V6" s="662"/>
      <c r="W6" s="662"/>
      <c r="X6" s="662"/>
      <c r="Y6" s="663"/>
      <c r="Z6" s="564" t="s">
        <v>33</v>
      </c>
    </row>
    <row r="7" spans="1:26" s="167" customFormat="1" ht="26.25" customHeight="1">
      <c r="A7" s="583"/>
      <c r="B7" s="583"/>
      <c r="C7" s="587" t="s">
        <v>22</v>
      </c>
      <c r="D7" s="588"/>
      <c r="E7" s="585" t="s">
        <v>21</v>
      </c>
      <c r="F7" s="586"/>
      <c r="G7" s="572" t="s">
        <v>17</v>
      </c>
      <c r="H7" s="565"/>
      <c r="I7" s="587" t="s">
        <v>22</v>
      </c>
      <c r="J7" s="588"/>
      <c r="K7" s="585" t="s">
        <v>21</v>
      </c>
      <c r="L7" s="586"/>
      <c r="M7" s="572" t="s">
        <v>17</v>
      </c>
      <c r="N7" s="565"/>
      <c r="O7" s="588" t="s">
        <v>22</v>
      </c>
      <c r="P7" s="588"/>
      <c r="Q7" s="593" t="s">
        <v>21</v>
      </c>
      <c r="R7" s="588"/>
      <c r="S7" s="572" t="s">
        <v>17</v>
      </c>
      <c r="T7" s="565"/>
      <c r="U7" s="594"/>
      <c r="V7" s="586"/>
      <c r="W7" s="585" t="s">
        <v>21</v>
      </c>
      <c r="X7" s="589"/>
      <c r="Y7" s="572" t="s">
        <v>17</v>
      </c>
      <c r="Z7" s="565"/>
    </row>
    <row r="8" spans="1:26" s="167" customFormat="1" ht="31.5" thickBot="1">
      <c r="A8" s="584"/>
      <c r="B8" s="584"/>
      <c r="C8" s="170" t="s">
        <v>19</v>
      </c>
      <c r="D8" s="168" t="s">
        <v>18</v>
      </c>
      <c r="E8" s="169" t="s">
        <v>19</v>
      </c>
      <c r="F8" s="168" t="s">
        <v>18</v>
      </c>
      <c r="G8" s="573"/>
      <c r="H8" s="566"/>
      <c r="I8" s="170" t="s">
        <v>19</v>
      </c>
      <c r="J8" s="168" t="s">
        <v>18</v>
      </c>
      <c r="K8" s="169" t="s">
        <v>19</v>
      </c>
      <c r="L8" s="168" t="s">
        <v>18</v>
      </c>
      <c r="M8" s="573"/>
      <c r="N8" s="566"/>
      <c r="O8" s="171" t="s">
        <v>19</v>
      </c>
      <c r="P8" s="168" t="s">
        <v>18</v>
      </c>
      <c r="Q8" s="169" t="s">
        <v>19</v>
      </c>
      <c r="R8" s="168" t="s">
        <v>18</v>
      </c>
      <c r="S8" s="573"/>
      <c r="T8" s="566"/>
      <c r="U8" s="170" t="s">
        <v>19</v>
      </c>
      <c r="V8" s="168" t="s">
        <v>18</v>
      </c>
      <c r="W8" s="169" t="s">
        <v>19</v>
      </c>
      <c r="X8" s="168" t="s">
        <v>18</v>
      </c>
      <c r="Y8" s="573"/>
      <c r="Z8" s="566"/>
    </row>
    <row r="9" spans="1:26" s="156" customFormat="1" ht="18" customHeight="1" thickBot="1" thickTop="1">
      <c r="A9" s="166" t="s">
        <v>24</v>
      </c>
      <c r="B9" s="371"/>
      <c r="C9" s="165">
        <f>SUM(C10:C63)</f>
        <v>1663323</v>
      </c>
      <c r="D9" s="159">
        <f>SUM(D10:D63)</f>
        <v>1663323</v>
      </c>
      <c r="E9" s="160">
        <f>SUM(E10:E63)</f>
        <v>78671</v>
      </c>
      <c r="F9" s="159">
        <f>SUM(F10:F63)</f>
        <v>78671</v>
      </c>
      <c r="G9" s="158">
        <f>SUM(C9:F9)</f>
        <v>3483988</v>
      </c>
      <c r="H9" s="162">
        <f aca="true" t="shared" si="0" ref="H9:H17">G9/$G$9</f>
        <v>1</v>
      </c>
      <c r="I9" s="161">
        <f>SUM(I10:I63)</f>
        <v>1554769</v>
      </c>
      <c r="J9" s="159">
        <f>SUM(J10:J63)</f>
        <v>1554769</v>
      </c>
      <c r="K9" s="160">
        <f>SUM(K10:K63)</f>
        <v>78912</v>
      </c>
      <c r="L9" s="159">
        <f>SUM(L10:L63)</f>
        <v>78912</v>
      </c>
      <c r="M9" s="158">
        <f aca="true" t="shared" si="1" ref="M9:M17">SUM(I9:L9)</f>
        <v>3267362</v>
      </c>
      <c r="N9" s="164">
        <f aca="true" t="shared" si="2" ref="N9:N17">IF(ISERROR(G9/M9-1),"         /0",(G9/M9-1))</f>
        <v>0.06629996921063541</v>
      </c>
      <c r="O9" s="163">
        <f>SUM(O10:O63)</f>
        <v>18923994</v>
      </c>
      <c r="P9" s="159">
        <f>SUM(P10:P63)</f>
        <v>18923994</v>
      </c>
      <c r="Q9" s="160">
        <f>SUM(Q10:Q63)</f>
        <v>830442</v>
      </c>
      <c r="R9" s="159">
        <f>SUM(R10:R63)</f>
        <v>830442</v>
      </c>
      <c r="S9" s="158">
        <f aca="true" t="shared" si="3" ref="S9:S17">SUM(O9:R9)</f>
        <v>39508872</v>
      </c>
      <c r="T9" s="162">
        <f aca="true" t="shared" si="4" ref="T9:T17">S9/$S$9</f>
        <v>1</v>
      </c>
      <c r="U9" s="161">
        <f>SUM(U10:U63)</f>
        <v>16104117</v>
      </c>
      <c r="V9" s="159">
        <f>SUM(V10:V63)</f>
        <v>16104117</v>
      </c>
      <c r="W9" s="160">
        <f>SUM(W10:W63)</f>
        <v>839425</v>
      </c>
      <c r="X9" s="159">
        <f>SUM(X10:X63)</f>
        <v>839425</v>
      </c>
      <c r="Y9" s="158">
        <f aca="true" t="shared" si="5" ref="Y9:Y17">SUM(U9:X9)</f>
        <v>33887084</v>
      </c>
      <c r="Z9" s="157">
        <f>IF(ISERROR(S9/Y9-1),"         /0",(S9/Y9-1))</f>
        <v>0.16589766177579635</v>
      </c>
    </row>
    <row r="10" spans="1:26" ht="21" customHeight="1" thickTop="1">
      <c r="A10" s="155" t="s">
        <v>366</v>
      </c>
      <c r="B10" s="372" t="s">
        <v>367</v>
      </c>
      <c r="C10" s="153">
        <v>636483</v>
      </c>
      <c r="D10" s="149">
        <v>542893</v>
      </c>
      <c r="E10" s="150">
        <v>18033</v>
      </c>
      <c r="F10" s="149">
        <v>17665</v>
      </c>
      <c r="G10" s="148">
        <f aca="true" t="shared" si="6" ref="G10:G63">SUM(C10:F10)</f>
        <v>1215074</v>
      </c>
      <c r="H10" s="152">
        <f t="shared" si="0"/>
        <v>0.3487595250041045</v>
      </c>
      <c r="I10" s="151">
        <v>585715</v>
      </c>
      <c r="J10" s="149">
        <v>503321</v>
      </c>
      <c r="K10" s="150">
        <v>16248</v>
      </c>
      <c r="L10" s="149">
        <v>16598</v>
      </c>
      <c r="M10" s="148">
        <f t="shared" si="1"/>
        <v>1121882</v>
      </c>
      <c r="N10" s="154">
        <f t="shared" si="2"/>
        <v>0.08306755968987822</v>
      </c>
      <c r="O10" s="153">
        <v>6828425</v>
      </c>
      <c r="P10" s="149">
        <v>6867200</v>
      </c>
      <c r="Q10" s="150">
        <v>198075</v>
      </c>
      <c r="R10" s="149">
        <v>199567</v>
      </c>
      <c r="S10" s="148">
        <f t="shared" si="3"/>
        <v>14093267</v>
      </c>
      <c r="T10" s="152">
        <f t="shared" si="4"/>
        <v>0.3567114495194902</v>
      </c>
      <c r="U10" s="151">
        <v>5955768</v>
      </c>
      <c r="V10" s="149">
        <v>6003612</v>
      </c>
      <c r="W10" s="150">
        <v>195533</v>
      </c>
      <c r="X10" s="149">
        <v>175388</v>
      </c>
      <c r="Y10" s="148">
        <f t="shared" si="5"/>
        <v>12330301</v>
      </c>
      <c r="Z10" s="147">
        <f aca="true" t="shared" si="7" ref="Z10:Z17">IF(ISERROR(S10/Y10-1),"         /0",IF(S10/Y10&gt;5,"  *  ",(S10/Y10-1)))</f>
        <v>0.14297834254005637</v>
      </c>
    </row>
    <row r="11" spans="1:26" ht="21" customHeight="1">
      <c r="A11" s="146" t="s">
        <v>368</v>
      </c>
      <c r="B11" s="373" t="s">
        <v>369</v>
      </c>
      <c r="C11" s="144">
        <v>222353</v>
      </c>
      <c r="D11" s="140">
        <v>230998</v>
      </c>
      <c r="E11" s="141">
        <v>3173</v>
      </c>
      <c r="F11" s="140">
        <v>3076</v>
      </c>
      <c r="G11" s="139">
        <f t="shared" si="6"/>
        <v>459600</v>
      </c>
      <c r="H11" s="143">
        <f t="shared" si="0"/>
        <v>0.13191779076162144</v>
      </c>
      <c r="I11" s="142">
        <v>212822</v>
      </c>
      <c r="J11" s="140">
        <v>215707</v>
      </c>
      <c r="K11" s="141">
        <v>4814</v>
      </c>
      <c r="L11" s="140">
        <v>4123</v>
      </c>
      <c r="M11" s="139">
        <f t="shared" si="1"/>
        <v>437466</v>
      </c>
      <c r="N11" s="145">
        <f t="shared" si="2"/>
        <v>0.05059593202671753</v>
      </c>
      <c r="O11" s="144">
        <v>2514484</v>
      </c>
      <c r="P11" s="140">
        <v>2516547</v>
      </c>
      <c r="Q11" s="141">
        <v>29418</v>
      </c>
      <c r="R11" s="140">
        <v>30189</v>
      </c>
      <c r="S11" s="139">
        <f t="shared" si="3"/>
        <v>5090638</v>
      </c>
      <c r="T11" s="143">
        <f t="shared" si="4"/>
        <v>0.12884797115949045</v>
      </c>
      <c r="U11" s="142">
        <v>1854882</v>
      </c>
      <c r="V11" s="140">
        <v>1854204</v>
      </c>
      <c r="W11" s="141">
        <v>46340</v>
      </c>
      <c r="X11" s="140">
        <v>48725</v>
      </c>
      <c r="Y11" s="139">
        <f t="shared" si="5"/>
        <v>3804151</v>
      </c>
      <c r="Z11" s="138">
        <f t="shared" si="7"/>
        <v>0.33817979359914996</v>
      </c>
    </row>
    <row r="12" spans="1:26" ht="21" customHeight="1">
      <c r="A12" s="146" t="s">
        <v>370</v>
      </c>
      <c r="B12" s="373" t="s">
        <v>371</v>
      </c>
      <c r="C12" s="144">
        <v>140862</v>
      </c>
      <c r="D12" s="140">
        <v>154680</v>
      </c>
      <c r="E12" s="141">
        <v>4407</v>
      </c>
      <c r="F12" s="140">
        <v>4735</v>
      </c>
      <c r="G12" s="139">
        <f t="shared" si="6"/>
        <v>304684</v>
      </c>
      <c r="H12" s="143">
        <f t="shared" si="0"/>
        <v>0.0874526548311877</v>
      </c>
      <c r="I12" s="142">
        <v>125255</v>
      </c>
      <c r="J12" s="140">
        <v>141946</v>
      </c>
      <c r="K12" s="141">
        <v>3717</v>
      </c>
      <c r="L12" s="140">
        <v>3575</v>
      </c>
      <c r="M12" s="139">
        <f t="shared" si="1"/>
        <v>274493</v>
      </c>
      <c r="N12" s="145">
        <f t="shared" si="2"/>
        <v>0.10998823285111103</v>
      </c>
      <c r="O12" s="144">
        <v>1713920</v>
      </c>
      <c r="P12" s="140">
        <v>1703349</v>
      </c>
      <c r="Q12" s="141">
        <v>39247</v>
      </c>
      <c r="R12" s="140">
        <v>40843</v>
      </c>
      <c r="S12" s="139">
        <f t="shared" si="3"/>
        <v>3497359</v>
      </c>
      <c r="T12" s="143">
        <f t="shared" si="4"/>
        <v>0.08852085172160826</v>
      </c>
      <c r="U12" s="142">
        <v>1385644</v>
      </c>
      <c r="V12" s="140">
        <v>1383614</v>
      </c>
      <c r="W12" s="141">
        <v>37928</v>
      </c>
      <c r="X12" s="140">
        <v>38661</v>
      </c>
      <c r="Y12" s="139">
        <f t="shared" si="5"/>
        <v>2845847</v>
      </c>
      <c r="Z12" s="138">
        <f t="shared" si="7"/>
        <v>0.2289343032144735</v>
      </c>
    </row>
    <row r="13" spans="1:26" ht="21" customHeight="1">
      <c r="A13" s="146" t="s">
        <v>372</v>
      </c>
      <c r="B13" s="373" t="s">
        <v>373</v>
      </c>
      <c r="C13" s="144">
        <v>123333</v>
      </c>
      <c r="D13" s="140">
        <v>136404</v>
      </c>
      <c r="E13" s="141">
        <v>1617</v>
      </c>
      <c r="F13" s="140">
        <v>2174</v>
      </c>
      <c r="G13" s="139">
        <f t="shared" si="6"/>
        <v>263528</v>
      </c>
      <c r="H13" s="143">
        <f t="shared" si="0"/>
        <v>0.07563975536081066</v>
      </c>
      <c r="I13" s="142">
        <v>119890</v>
      </c>
      <c r="J13" s="140">
        <v>139898</v>
      </c>
      <c r="K13" s="141">
        <v>103</v>
      </c>
      <c r="L13" s="140">
        <v>107</v>
      </c>
      <c r="M13" s="139">
        <f t="shared" si="1"/>
        <v>259998</v>
      </c>
      <c r="N13" s="145">
        <f t="shared" si="2"/>
        <v>0.013577027515596196</v>
      </c>
      <c r="O13" s="144">
        <v>1456827</v>
      </c>
      <c r="P13" s="140">
        <v>1456034</v>
      </c>
      <c r="Q13" s="141">
        <v>10140</v>
      </c>
      <c r="R13" s="140">
        <v>10228</v>
      </c>
      <c r="S13" s="139">
        <f t="shared" si="3"/>
        <v>2933229</v>
      </c>
      <c r="T13" s="143">
        <f t="shared" si="4"/>
        <v>0.07424228664387078</v>
      </c>
      <c r="U13" s="142">
        <v>1205186</v>
      </c>
      <c r="V13" s="140">
        <v>1211781</v>
      </c>
      <c r="W13" s="141">
        <v>10840</v>
      </c>
      <c r="X13" s="140">
        <v>9573</v>
      </c>
      <c r="Y13" s="139">
        <f t="shared" si="5"/>
        <v>2437380</v>
      </c>
      <c r="Z13" s="138">
        <f t="shared" si="7"/>
        <v>0.2034352460428821</v>
      </c>
    </row>
    <row r="14" spans="1:26" ht="21" customHeight="1">
      <c r="A14" s="146" t="s">
        <v>374</v>
      </c>
      <c r="B14" s="373" t="s">
        <v>375</v>
      </c>
      <c r="C14" s="144">
        <v>79597</v>
      </c>
      <c r="D14" s="140">
        <v>90873</v>
      </c>
      <c r="E14" s="141">
        <v>888</v>
      </c>
      <c r="F14" s="140">
        <v>1396</v>
      </c>
      <c r="G14" s="139">
        <f t="shared" si="6"/>
        <v>172754</v>
      </c>
      <c r="H14" s="143">
        <f t="shared" si="0"/>
        <v>0.04958513060320529</v>
      </c>
      <c r="I14" s="142">
        <v>73526</v>
      </c>
      <c r="J14" s="140">
        <v>84993</v>
      </c>
      <c r="K14" s="141">
        <v>749</v>
      </c>
      <c r="L14" s="140">
        <v>857</v>
      </c>
      <c r="M14" s="139">
        <f t="shared" si="1"/>
        <v>160125</v>
      </c>
      <c r="N14" s="145">
        <f t="shared" si="2"/>
        <v>0.07886963309914119</v>
      </c>
      <c r="O14" s="144">
        <v>950454</v>
      </c>
      <c r="P14" s="140">
        <v>947166</v>
      </c>
      <c r="Q14" s="141">
        <v>20178</v>
      </c>
      <c r="R14" s="140">
        <v>21033</v>
      </c>
      <c r="S14" s="139">
        <f t="shared" si="3"/>
        <v>1938831</v>
      </c>
      <c r="T14" s="143">
        <f t="shared" si="4"/>
        <v>0.04907330687649093</v>
      </c>
      <c r="U14" s="142">
        <v>829783</v>
      </c>
      <c r="V14" s="140">
        <v>825134</v>
      </c>
      <c r="W14" s="141">
        <v>10628</v>
      </c>
      <c r="X14" s="140">
        <v>11539</v>
      </c>
      <c r="Y14" s="139">
        <f t="shared" si="5"/>
        <v>1677084</v>
      </c>
      <c r="Z14" s="138">
        <f t="shared" si="7"/>
        <v>0.15607268330029989</v>
      </c>
    </row>
    <row r="15" spans="1:26" ht="21" customHeight="1">
      <c r="A15" s="146" t="s">
        <v>376</v>
      </c>
      <c r="B15" s="373" t="s">
        <v>377</v>
      </c>
      <c r="C15" s="144">
        <v>49557</v>
      </c>
      <c r="D15" s="140">
        <v>55257</v>
      </c>
      <c r="E15" s="141">
        <v>12374</v>
      </c>
      <c r="F15" s="140">
        <v>11937</v>
      </c>
      <c r="G15" s="139">
        <f t="shared" si="6"/>
        <v>129125</v>
      </c>
      <c r="H15" s="143">
        <f>G15/$G$9</f>
        <v>0.037062412384887666</v>
      </c>
      <c r="I15" s="142">
        <v>44353</v>
      </c>
      <c r="J15" s="140">
        <v>49785</v>
      </c>
      <c r="K15" s="141">
        <v>14192</v>
      </c>
      <c r="L15" s="140">
        <v>16069</v>
      </c>
      <c r="M15" s="139">
        <f>SUM(I15:L15)</f>
        <v>124399</v>
      </c>
      <c r="N15" s="145">
        <f>IF(ISERROR(G15/M15-1),"         /0",(G15/M15-1))</f>
        <v>0.037990659088899426</v>
      </c>
      <c r="O15" s="144">
        <v>520941</v>
      </c>
      <c r="P15" s="140">
        <v>526042</v>
      </c>
      <c r="Q15" s="141">
        <v>132052</v>
      </c>
      <c r="R15" s="140">
        <v>131441</v>
      </c>
      <c r="S15" s="139">
        <f>SUM(O15:R15)</f>
        <v>1310476</v>
      </c>
      <c r="T15" s="143">
        <f>S15/$S$9</f>
        <v>0.03316915755023327</v>
      </c>
      <c r="U15" s="142">
        <v>425166</v>
      </c>
      <c r="V15" s="140">
        <v>431320</v>
      </c>
      <c r="W15" s="141">
        <v>163129</v>
      </c>
      <c r="X15" s="140">
        <v>162066</v>
      </c>
      <c r="Y15" s="139">
        <f>SUM(U15:X15)</f>
        <v>1181681</v>
      </c>
      <c r="Z15" s="138">
        <f>IF(ISERROR(S15/Y15-1),"         /0",IF(S15/Y15&gt;5,"  *  ",(S15/Y15-1)))</f>
        <v>0.10899303619166245</v>
      </c>
    </row>
    <row r="16" spans="1:26" ht="21" customHeight="1">
      <c r="A16" s="146" t="s">
        <v>378</v>
      </c>
      <c r="B16" s="373" t="s">
        <v>379</v>
      </c>
      <c r="C16" s="144">
        <v>57872</v>
      </c>
      <c r="D16" s="140">
        <v>63231</v>
      </c>
      <c r="E16" s="141">
        <v>1816</v>
      </c>
      <c r="F16" s="140">
        <v>1767</v>
      </c>
      <c r="G16" s="139">
        <f t="shared" si="6"/>
        <v>124686</v>
      </c>
      <c r="H16" s="143">
        <f>G16/$G$9</f>
        <v>0.03578829777829315</v>
      </c>
      <c r="I16" s="142">
        <v>53230</v>
      </c>
      <c r="J16" s="140">
        <v>58432</v>
      </c>
      <c r="K16" s="141">
        <v>1454</v>
      </c>
      <c r="L16" s="140">
        <v>1521</v>
      </c>
      <c r="M16" s="139">
        <f>SUM(I16:L16)</f>
        <v>114637</v>
      </c>
      <c r="N16" s="145">
        <f>IF(ISERROR(G16/M16-1),"         /0",(G16/M16-1))</f>
        <v>0.08765930720448023</v>
      </c>
      <c r="O16" s="144">
        <v>701549</v>
      </c>
      <c r="P16" s="140">
        <v>704674</v>
      </c>
      <c r="Q16" s="141">
        <v>19847</v>
      </c>
      <c r="R16" s="140">
        <v>20370</v>
      </c>
      <c r="S16" s="139">
        <f>SUM(O16:R16)</f>
        <v>1446440</v>
      </c>
      <c r="T16" s="143">
        <f>S16/$S$9</f>
        <v>0.03661051117835002</v>
      </c>
      <c r="U16" s="142">
        <v>627532</v>
      </c>
      <c r="V16" s="140">
        <v>626483</v>
      </c>
      <c r="W16" s="141">
        <v>18533</v>
      </c>
      <c r="X16" s="140">
        <v>19217</v>
      </c>
      <c r="Y16" s="139">
        <f>SUM(U16:X16)</f>
        <v>1291765</v>
      </c>
      <c r="Z16" s="138">
        <f>IF(ISERROR(S16/Y16-1),"         /0",IF(S16/Y16&gt;5,"  *  ",(S16/Y16-1)))</f>
        <v>0.11973927146191454</v>
      </c>
    </row>
    <row r="17" spans="1:26" ht="21" customHeight="1">
      <c r="A17" s="146" t="s">
        <v>380</v>
      </c>
      <c r="B17" s="373" t="s">
        <v>381</v>
      </c>
      <c r="C17" s="144">
        <v>48985</v>
      </c>
      <c r="D17" s="140">
        <v>56034</v>
      </c>
      <c r="E17" s="141">
        <v>313</v>
      </c>
      <c r="F17" s="140">
        <v>535</v>
      </c>
      <c r="G17" s="139">
        <f t="shared" si="6"/>
        <v>105867</v>
      </c>
      <c r="H17" s="143">
        <f t="shared" si="0"/>
        <v>0.030386729230984722</v>
      </c>
      <c r="I17" s="142">
        <v>50521</v>
      </c>
      <c r="J17" s="140">
        <v>57842</v>
      </c>
      <c r="K17" s="141">
        <v>51</v>
      </c>
      <c r="L17" s="140">
        <v>49</v>
      </c>
      <c r="M17" s="139">
        <f t="shared" si="1"/>
        <v>108463</v>
      </c>
      <c r="N17" s="145">
        <f t="shared" si="2"/>
        <v>-0.02393442925237177</v>
      </c>
      <c r="O17" s="144">
        <v>622980</v>
      </c>
      <c r="P17" s="140">
        <v>621065</v>
      </c>
      <c r="Q17" s="141">
        <v>3578</v>
      </c>
      <c r="R17" s="140">
        <v>3135</v>
      </c>
      <c r="S17" s="139">
        <f t="shared" si="3"/>
        <v>1250758</v>
      </c>
      <c r="T17" s="143">
        <f t="shared" si="4"/>
        <v>0.031657648945279934</v>
      </c>
      <c r="U17" s="142">
        <v>495559</v>
      </c>
      <c r="V17" s="140">
        <v>492702</v>
      </c>
      <c r="W17" s="141">
        <v>4300</v>
      </c>
      <c r="X17" s="140">
        <v>3967</v>
      </c>
      <c r="Y17" s="139">
        <f t="shared" si="5"/>
        <v>996528</v>
      </c>
      <c r="Z17" s="138">
        <f t="shared" si="7"/>
        <v>0.25511576192540497</v>
      </c>
    </row>
    <row r="18" spans="1:26" ht="21" customHeight="1">
      <c r="A18" s="146" t="s">
        <v>382</v>
      </c>
      <c r="B18" s="373" t="s">
        <v>383</v>
      </c>
      <c r="C18" s="144">
        <v>39608</v>
      </c>
      <c r="D18" s="140">
        <v>44404</v>
      </c>
      <c r="E18" s="141">
        <v>1968</v>
      </c>
      <c r="F18" s="140">
        <v>2112</v>
      </c>
      <c r="G18" s="139">
        <f t="shared" si="6"/>
        <v>88092</v>
      </c>
      <c r="H18" s="143">
        <f aca="true" t="shared" si="8" ref="H18:H28">G18/$G$9</f>
        <v>0.025284817284100862</v>
      </c>
      <c r="I18" s="142">
        <v>35219</v>
      </c>
      <c r="J18" s="140">
        <v>39114</v>
      </c>
      <c r="K18" s="141">
        <v>2305</v>
      </c>
      <c r="L18" s="140">
        <v>2097</v>
      </c>
      <c r="M18" s="139">
        <f aca="true" t="shared" si="9" ref="M18:M28">SUM(I18:L18)</f>
        <v>78735</v>
      </c>
      <c r="N18" s="145">
        <f aca="true" t="shared" si="10" ref="N18:N28">IF(ISERROR(G18/M18-1),"         /0",(G18/M18-1))</f>
        <v>0.1188416841303106</v>
      </c>
      <c r="O18" s="144">
        <v>501191</v>
      </c>
      <c r="P18" s="140">
        <v>490364</v>
      </c>
      <c r="Q18" s="141">
        <v>17110</v>
      </c>
      <c r="R18" s="140">
        <v>17060</v>
      </c>
      <c r="S18" s="139">
        <f aca="true" t="shared" si="11" ref="S18:S28">SUM(O18:R18)</f>
        <v>1025725</v>
      </c>
      <c r="T18" s="143">
        <f aca="true" t="shared" si="12" ref="T18:T28">S18/$S$9</f>
        <v>0.02596189028125126</v>
      </c>
      <c r="U18" s="142">
        <v>407425</v>
      </c>
      <c r="V18" s="140">
        <v>398156</v>
      </c>
      <c r="W18" s="141">
        <v>21265</v>
      </c>
      <c r="X18" s="140">
        <v>22234</v>
      </c>
      <c r="Y18" s="139">
        <f aca="true" t="shared" si="13" ref="Y18:Y28">SUM(U18:X18)</f>
        <v>849080</v>
      </c>
      <c r="Z18" s="138">
        <f aca="true" t="shared" si="14" ref="Z18:Z28">IF(ISERROR(S18/Y18-1),"         /0",IF(S18/Y18&gt;5,"  *  ",(S18/Y18-1)))</f>
        <v>0.2080428228199933</v>
      </c>
    </row>
    <row r="19" spans="1:26" ht="21" customHeight="1">
      <c r="A19" s="146" t="s">
        <v>384</v>
      </c>
      <c r="B19" s="373" t="s">
        <v>385</v>
      </c>
      <c r="C19" s="144">
        <v>43399</v>
      </c>
      <c r="D19" s="140">
        <v>38917</v>
      </c>
      <c r="E19" s="141">
        <v>2005</v>
      </c>
      <c r="F19" s="140">
        <v>1640</v>
      </c>
      <c r="G19" s="139">
        <f t="shared" si="6"/>
        <v>85961</v>
      </c>
      <c r="H19" s="143">
        <f t="shared" si="8"/>
        <v>0.024673161905264886</v>
      </c>
      <c r="I19" s="142">
        <v>42215</v>
      </c>
      <c r="J19" s="140">
        <v>38842</v>
      </c>
      <c r="K19" s="141">
        <v>1871</v>
      </c>
      <c r="L19" s="140">
        <v>1626</v>
      </c>
      <c r="M19" s="139">
        <f t="shared" si="9"/>
        <v>84554</v>
      </c>
      <c r="N19" s="145">
        <f t="shared" si="10"/>
        <v>0.016640253565768592</v>
      </c>
      <c r="O19" s="144">
        <v>466465</v>
      </c>
      <c r="P19" s="140">
        <v>468968</v>
      </c>
      <c r="Q19" s="141">
        <v>14159</v>
      </c>
      <c r="R19" s="140">
        <v>14550</v>
      </c>
      <c r="S19" s="139">
        <f t="shared" si="11"/>
        <v>964142</v>
      </c>
      <c r="T19" s="143">
        <f t="shared" si="12"/>
        <v>0.02440317708893334</v>
      </c>
      <c r="U19" s="142">
        <v>445819</v>
      </c>
      <c r="V19" s="140">
        <v>448168</v>
      </c>
      <c r="W19" s="141">
        <v>12428</v>
      </c>
      <c r="X19" s="140">
        <v>12903</v>
      </c>
      <c r="Y19" s="139">
        <f t="shared" si="13"/>
        <v>919318</v>
      </c>
      <c r="Z19" s="138">
        <f t="shared" si="14"/>
        <v>0.048757883561509674</v>
      </c>
    </row>
    <row r="20" spans="1:26" ht="21" customHeight="1">
      <c r="A20" s="146" t="s">
        <v>386</v>
      </c>
      <c r="B20" s="373" t="s">
        <v>387</v>
      </c>
      <c r="C20" s="144">
        <v>34654</v>
      </c>
      <c r="D20" s="140">
        <v>38257</v>
      </c>
      <c r="E20" s="141">
        <v>232</v>
      </c>
      <c r="F20" s="140">
        <v>279</v>
      </c>
      <c r="G20" s="139">
        <f t="shared" si="6"/>
        <v>73422</v>
      </c>
      <c r="H20" s="143">
        <f>G20/$G$9</f>
        <v>0.021074125398824566</v>
      </c>
      <c r="I20" s="142">
        <v>39120</v>
      </c>
      <c r="J20" s="140">
        <v>40046</v>
      </c>
      <c r="K20" s="141">
        <v>241</v>
      </c>
      <c r="L20" s="140">
        <v>207</v>
      </c>
      <c r="M20" s="139">
        <f>SUM(I20:L20)</f>
        <v>79614</v>
      </c>
      <c r="N20" s="145">
        <f>IF(ISERROR(G20/M20-1),"         /0",(G20/M20-1))</f>
        <v>-0.07777526565679405</v>
      </c>
      <c r="O20" s="144">
        <v>412157</v>
      </c>
      <c r="P20" s="140">
        <v>416503</v>
      </c>
      <c r="Q20" s="141">
        <v>3175</v>
      </c>
      <c r="R20" s="140">
        <v>3343</v>
      </c>
      <c r="S20" s="139">
        <f>SUM(O20:R20)</f>
        <v>835178</v>
      </c>
      <c r="T20" s="143">
        <f>S20/$S$9</f>
        <v>0.021138998855750678</v>
      </c>
      <c r="U20" s="142">
        <v>426920</v>
      </c>
      <c r="V20" s="140">
        <v>427859</v>
      </c>
      <c r="W20" s="141">
        <v>3645</v>
      </c>
      <c r="X20" s="140">
        <v>3828</v>
      </c>
      <c r="Y20" s="139">
        <f>SUM(U20:X20)</f>
        <v>862252</v>
      </c>
      <c r="Z20" s="138">
        <f>IF(ISERROR(S20/Y20-1),"         /0",IF(S20/Y20&gt;5,"  *  ",(S20/Y20-1)))</f>
        <v>-0.03139917332751907</v>
      </c>
    </row>
    <row r="21" spans="1:26" ht="21" customHeight="1">
      <c r="A21" s="146" t="s">
        <v>388</v>
      </c>
      <c r="B21" s="373" t="s">
        <v>389</v>
      </c>
      <c r="C21" s="144">
        <v>30914</v>
      </c>
      <c r="D21" s="140">
        <v>37193</v>
      </c>
      <c r="E21" s="141">
        <v>152</v>
      </c>
      <c r="F21" s="140">
        <v>151</v>
      </c>
      <c r="G21" s="139">
        <f t="shared" si="6"/>
        <v>68410</v>
      </c>
      <c r="H21" s="143">
        <f>G21/$G$9</f>
        <v>0.019635544094870592</v>
      </c>
      <c r="I21" s="142">
        <v>23654</v>
      </c>
      <c r="J21" s="140">
        <v>27747</v>
      </c>
      <c r="K21" s="141">
        <v>68</v>
      </c>
      <c r="L21" s="140">
        <v>83</v>
      </c>
      <c r="M21" s="139">
        <f>SUM(I21:L21)</f>
        <v>51552</v>
      </c>
      <c r="N21" s="145">
        <f>IF(ISERROR(G21/M21-1),"         /0",(G21/M21-1))</f>
        <v>0.3270096213531968</v>
      </c>
      <c r="O21" s="144">
        <v>354627</v>
      </c>
      <c r="P21" s="140">
        <v>352676</v>
      </c>
      <c r="Q21" s="141">
        <v>1172</v>
      </c>
      <c r="R21" s="140">
        <v>1347</v>
      </c>
      <c r="S21" s="139">
        <f>SUM(O21:R21)</f>
        <v>709822</v>
      </c>
      <c r="T21" s="143">
        <f>S21/$S$9</f>
        <v>0.01796614188327118</v>
      </c>
      <c r="U21" s="142">
        <v>278598</v>
      </c>
      <c r="V21" s="140">
        <v>274025</v>
      </c>
      <c r="W21" s="141">
        <v>1760</v>
      </c>
      <c r="X21" s="140">
        <v>2054</v>
      </c>
      <c r="Y21" s="139">
        <f>SUM(U21:X21)</f>
        <v>556437</v>
      </c>
      <c r="Z21" s="138">
        <f>IF(ISERROR(S21/Y21-1),"         /0",IF(S21/Y21&gt;5,"  *  ",(S21/Y21-1)))</f>
        <v>0.27565564475403326</v>
      </c>
    </row>
    <row r="22" spans="1:26" ht="21" customHeight="1">
      <c r="A22" s="146" t="s">
        <v>390</v>
      </c>
      <c r="B22" s="373" t="s">
        <v>390</v>
      </c>
      <c r="C22" s="144">
        <v>18015</v>
      </c>
      <c r="D22" s="140">
        <v>17171</v>
      </c>
      <c r="E22" s="141">
        <v>1478</v>
      </c>
      <c r="F22" s="140">
        <v>1516</v>
      </c>
      <c r="G22" s="139">
        <f t="shared" si="6"/>
        <v>38180</v>
      </c>
      <c r="H22" s="143">
        <f>G22/$G$9</f>
        <v>0.010958705942729997</v>
      </c>
      <c r="I22" s="142">
        <v>17619</v>
      </c>
      <c r="J22" s="140">
        <v>15949</v>
      </c>
      <c r="K22" s="141">
        <v>1582</v>
      </c>
      <c r="L22" s="140">
        <v>1624</v>
      </c>
      <c r="M22" s="139">
        <f>SUM(I22:L22)</f>
        <v>36774</v>
      </c>
      <c r="N22" s="145">
        <f>IF(ISERROR(G22/M22-1),"         /0",(G22/M22-1))</f>
        <v>0.0382335345624627</v>
      </c>
      <c r="O22" s="144">
        <v>209819</v>
      </c>
      <c r="P22" s="140">
        <v>198053</v>
      </c>
      <c r="Q22" s="141">
        <v>17007</v>
      </c>
      <c r="R22" s="140">
        <v>17226</v>
      </c>
      <c r="S22" s="139">
        <f>SUM(O22:R22)</f>
        <v>442105</v>
      </c>
      <c r="T22" s="143">
        <f>S22/$S$9</f>
        <v>0.011190018282475896</v>
      </c>
      <c r="U22" s="142">
        <v>185921</v>
      </c>
      <c r="V22" s="140">
        <v>176526</v>
      </c>
      <c r="W22" s="141">
        <v>20728</v>
      </c>
      <c r="X22" s="140">
        <v>20663</v>
      </c>
      <c r="Y22" s="139">
        <f>SUM(U22:X22)</f>
        <v>403838</v>
      </c>
      <c r="Z22" s="138">
        <f>IF(ISERROR(S22/Y22-1),"         /0",IF(S22/Y22&gt;5,"  *  ",(S22/Y22-1)))</f>
        <v>0.09475829416746318</v>
      </c>
    </row>
    <row r="23" spans="1:26" ht="21" customHeight="1">
      <c r="A23" s="146" t="s">
        <v>391</v>
      </c>
      <c r="B23" s="373" t="s">
        <v>392</v>
      </c>
      <c r="C23" s="144">
        <v>14065</v>
      </c>
      <c r="D23" s="140">
        <v>17078</v>
      </c>
      <c r="E23" s="141">
        <v>1490</v>
      </c>
      <c r="F23" s="140">
        <v>1457</v>
      </c>
      <c r="G23" s="139">
        <f t="shared" si="6"/>
        <v>34090</v>
      </c>
      <c r="H23" s="143">
        <f t="shared" si="8"/>
        <v>0.009784763897005385</v>
      </c>
      <c r="I23" s="142">
        <v>13766</v>
      </c>
      <c r="J23" s="140">
        <v>15801</v>
      </c>
      <c r="K23" s="141">
        <v>2287</v>
      </c>
      <c r="L23" s="140">
        <v>2112</v>
      </c>
      <c r="M23" s="139">
        <f t="shared" si="9"/>
        <v>33966</v>
      </c>
      <c r="N23" s="145">
        <f t="shared" si="10"/>
        <v>0.0036507095330624573</v>
      </c>
      <c r="O23" s="144">
        <v>168207</v>
      </c>
      <c r="P23" s="140">
        <v>162815</v>
      </c>
      <c r="Q23" s="141">
        <v>12572</v>
      </c>
      <c r="R23" s="140">
        <v>12473</v>
      </c>
      <c r="S23" s="139">
        <f t="shared" si="11"/>
        <v>356067</v>
      </c>
      <c r="T23" s="143">
        <f t="shared" si="12"/>
        <v>0.009012330192570419</v>
      </c>
      <c r="U23" s="142">
        <v>137131</v>
      </c>
      <c r="V23" s="140">
        <v>132294</v>
      </c>
      <c r="W23" s="141">
        <v>16799</v>
      </c>
      <c r="X23" s="140">
        <v>16292</v>
      </c>
      <c r="Y23" s="139">
        <f t="shared" si="13"/>
        <v>302516</v>
      </c>
      <c r="Z23" s="138">
        <f t="shared" si="14"/>
        <v>0.17701873619907715</v>
      </c>
    </row>
    <row r="24" spans="1:26" ht="21" customHeight="1">
      <c r="A24" s="146" t="s">
        <v>393</v>
      </c>
      <c r="B24" s="373" t="s">
        <v>394</v>
      </c>
      <c r="C24" s="144">
        <v>12855</v>
      </c>
      <c r="D24" s="140">
        <v>13756</v>
      </c>
      <c r="E24" s="141">
        <v>524</v>
      </c>
      <c r="F24" s="140">
        <v>543</v>
      </c>
      <c r="G24" s="139">
        <f t="shared" si="6"/>
        <v>27678</v>
      </c>
      <c r="H24" s="143">
        <f t="shared" si="8"/>
        <v>0.007944344239991642</v>
      </c>
      <c r="I24" s="142">
        <v>11709</v>
      </c>
      <c r="J24" s="140">
        <v>12188</v>
      </c>
      <c r="K24" s="141">
        <v>628</v>
      </c>
      <c r="L24" s="140">
        <v>589</v>
      </c>
      <c r="M24" s="139">
        <f t="shared" si="9"/>
        <v>25114</v>
      </c>
      <c r="N24" s="145">
        <f t="shared" si="10"/>
        <v>0.10209444931114109</v>
      </c>
      <c r="O24" s="144">
        <v>155816</v>
      </c>
      <c r="P24" s="140">
        <v>152105</v>
      </c>
      <c r="Q24" s="141">
        <v>7137</v>
      </c>
      <c r="R24" s="140">
        <v>7088</v>
      </c>
      <c r="S24" s="139">
        <f t="shared" si="11"/>
        <v>322146</v>
      </c>
      <c r="T24" s="143">
        <f t="shared" si="12"/>
        <v>0.008153763539490573</v>
      </c>
      <c r="U24" s="142">
        <v>145081</v>
      </c>
      <c r="V24" s="140">
        <v>142560</v>
      </c>
      <c r="W24" s="141">
        <v>6660</v>
      </c>
      <c r="X24" s="140">
        <v>6614</v>
      </c>
      <c r="Y24" s="139">
        <f t="shared" si="13"/>
        <v>300915</v>
      </c>
      <c r="Z24" s="138">
        <f t="shared" si="14"/>
        <v>0.0705548078360998</v>
      </c>
    </row>
    <row r="25" spans="1:26" ht="21" customHeight="1">
      <c r="A25" s="146" t="s">
        <v>395</v>
      </c>
      <c r="B25" s="373" t="s">
        <v>396</v>
      </c>
      <c r="C25" s="144">
        <v>10107</v>
      </c>
      <c r="D25" s="140">
        <v>14526</v>
      </c>
      <c r="E25" s="141">
        <v>214</v>
      </c>
      <c r="F25" s="140">
        <v>244</v>
      </c>
      <c r="G25" s="139">
        <f t="shared" si="6"/>
        <v>25091</v>
      </c>
      <c r="H25" s="143">
        <f t="shared" si="8"/>
        <v>0.007201804369016196</v>
      </c>
      <c r="I25" s="142">
        <v>11891</v>
      </c>
      <c r="J25" s="140">
        <v>13842</v>
      </c>
      <c r="K25" s="141">
        <v>124</v>
      </c>
      <c r="L25" s="140">
        <v>128</v>
      </c>
      <c r="M25" s="139">
        <f t="shared" si="9"/>
        <v>25985</v>
      </c>
      <c r="N25" s="145">
        <f t="shared" si="10"/>
        <v>-0.03440446411391185</v>
      </c>
      <c r="O25" s="144">
        <v>154313</v>
      </c>
      <c r="P25" s="140">
        <v>155088</v>
      </c>
      <c r="Q25" s="141">
        <v>1825</v>
      </c>
      <c r="R25" s="140">
        <v>2026</v>
      </c>
      <c r="S25" s="139">
        <f t="shared" si="11"/>
        <v>313252</v>
      </c>
      <c r="T25" s="143">
        <f t="shared" si="12"/>
        <v>0.007928649544841472</v>
      </c>
      <c r="U25" s="142">
        <v>147351</v>
      </c>
      <c r="V25" s="140">
        <v>144209</v>
      </c>
      <c r="W25" s="141">
        <v>2030</v>
      </c>
      <c r="X25" s="140">
        <v>1614</v>
      </c>
      <c r="Y25" s="139">
        <f t="shared" si="13"/>
        <v>295204</v>
      </c>
      <c r="Z25" s="138">
        <f t="shared" si="14"/>
        <v>0.06113738296229054</v>
      </c>
    </row>
    <row r="26" spans="1:26" ht="21" customHeight="1">
      <c r="A26" s="146" t="s">
        <v>397</v>
      </c>
      <c r="B26" s="373" t="s">
        <v>398</v>
      </c>
      <c r="C26" s="144">
        <v>10764</v>
      </c>
      <c r="D26" s="140">
        <v>11953</v>
      </c>
      <c r="E26" s="141">
        <v>6</v>
      </c>
      <c r="F26" s="140">
        <v>69</v>
      </c>
      <c r="G26" s="139">
        <f t="shared" si="6"/>
        <v>22792</v>
      </c>
      <c r="H26" s="143">
        <f t="shared" si="8"/>
        <v>0.006541928387813046</v>
      </c>
      <c r="I26" s="142">
        <v>9180</v>
      </c>
      <c r="J26" s="140">
        <v>9484</v>
      </c>
      <c r="K26" s="141">
        <v>17</v>
      </c>
      <c r="L26" s="140">
        <v>19</v>
      </c>
      <c r="M26" s="139">
        <f t="shared" si="9"/>
        <v>18700</v>
      </c>
      <c r="N26" s="145">
        <f t="shared" si="10"/>
        <v>0.21882352941176464</v>
      </c>
      <c r="O26" s="144">
        <v>126417</v>
      </c>
      <c r="P26" s="140">
        <v>123428</v>
      </c>
      <c r="Q26" s="141">
        <v>761</v>
      </c>
      <c r="R26" s="140">
        <v>554</v>
      </c>
      <c r="S26" s="139">
        <f t="shared" si="11"/>
        <v>251160</v>
      </c>
      <c r="T26" s="143">
        <f t="shared" si="12"/>
        <v>0.0063570531702347765</v>
      </c>
      <c r="U26" s="142">
        <v>137275</v>
      </c>
      <c r="V26" s="140">
        <v>129378</v>
      </c>
      <c r="W26" s="141">
        <v>1829</v>
      </c>
      <c r="X26" s="140">
        <v>1674</v>
      </c>
      <c r="Y26" s="139">
        <f t="shared" si="13"/>
        <v>270156</v>
      </c>
      <c r="Z26" s="138">
        <f t="shared" si="14"/>
        <v>-0.07031492915204551</v>
      </c>
    </row>
    <row r="27" spans="1:26" ht="21" customHeight="1">
      <c r="A27" s="146" t="s">
        <v>399</v>
      </c>
      <c r="B27" s="373" t="s">
        <v>400</v>
      </c>
      <c r="C27" s="144">
        <v>9625</v>
      </c>
      <c r="D27" s="140">
        <v>9311</v>
      </c>
      <c r="E27" s="141">
        <v>160</v>
      </c>
      <c r="F27" s="140">
        <v>43</v>
      </c>
      <c r="G27" s="139">
        <f t="shared" si="6"/>
        <v>19139</v>
      </c>
      <c r="H27" s="143">
        <f t="shared" si="8"/>
        <v>0.005493417313722091</v>
      </c>
      <c r="I27" s="142">
        <v>7502</v>
      </c>
      <c r="J27" s="140">
        <v>7438</v>
      </c>
      <c r="K27" s="141">
        <v>34</v>
      </c>
      <c r="L27" s="140">
        <v>22</v>
      </c>
      <c r="M27" s="139">
        <f t="shared" si="9"/>
        <v>14996</v>
      </c>
      <c r="N27" s="145">
        <f t="shared" si="10"/>
        <v>0.27627367297946126</v>
      </c>
      <c r="O27" s="144">
        <v>86549</v>
      </c>
      <c r="P27" s="140">
        <v>87131</v>
      </c>
      <c r="Q27" s="141">
        <v>834</v>
      </c>
      <c r="R27" s="140">
        <v>603</v>
      </c>
      <c r="S27" s="139">
        <f t="shared" si="11"/>
        <v>175117</v>
      </c>
      <c r="T27" s="143">
        <f t="shared" si="12"/>
        <v>0.00443234623352446</v>
      </c>
      <c r="U27" s="142">
        <v>79010</v>
      </c>
      <c r="V27" s="140">
        <v>78898</v>
      </c>
      <c r="W27" s="141">
        <v>520</v>
      </c>
      <c r="X27" s="140">
        <v>270</v>
      </c>
      <c r="Y27" s="139">
        <f t="shared" si="13"/>
        <v>158698</v>
      </c>
      <c r="Z27" s="138">
        <f t="shared" si="14"/>
        <v>0.1034606611299449</v>
      </c>
    </row>
    <row r="28" spans="1:26" ht="21" customHeight="1">
      <c r="A28" s="146" t="s">
        <v>401</v>
      </c>
      <c r="B28" s="373" t="s">
        <v>402</v>
      </c>
      <c r="C28" s="144">
        <v>8244</v>
      </c>
      <c r="D28" s="140">
        <v>10426</v>
      </c>
      <c r="E28" s="141">
        <v>212</v>
      </c>
      <c r="F28" s="140">
        <v>95</v>
      </c>
      <c r="G28" s="139">
        <f t="shared" si="6"/>
        <v>18977</v>
      </c>
      <c r="H28" s="143">
        <f t="shared" si="8"/>
        <v>0.005446918875725175</v>
      </c>
      <c r="I28" s="142">
        <v>8013</v>
      </c>
      <c r="J28" s="140">
        <v>10070</v>
      </c>
      <c r="K28" s="141">
        <v>218</v>
      </c>
      <c r="L28" s="140">
        <v>272</v>
      </c>
      <c r="M28" s="139">
        <f t="shared" si="9"/>
        <v>18573</v>
      </c>
      <c r="N28" s="145">
        <f t="shared" si="10"/>
        <v>0.02175200559952617</v>
      </c>
      <c r="O28" s="144">
        <v>111581</v>
      </c>
      <c r="P28" s="140">
        <v>111235</v>
      </c>
      <c r="Q28" s="141">
        <v>2330</v>
      </c>
      <c r="R28" s="140">
        <v>2340</v>
      </c>
      <c r="S28" s="139">
        <f t="shared" si="11"/>
        <v>227486</v>
      </c>
      <c r="T28" s="143">
        <f t="shared" si="12"/>
        <v>0.005757845984567719</v>
      </c>
      <c r="U28" s="142">
        <v>111758</v>
      </c>
      <c r="V28" s="140">
        <v>111534</v>
      </c>
      <c r="W28" s="141">
        <v>1363</v>
      </c>
      <c r="X28" s="140">
        <v>1283</v>
      </c>
      <c r="Y28" s="139">
        <f t="shared" si="13"/>
        <v>225938</v>
      </c>
      <c r="Z28" s="138">
        <f t="shared" si="14"/>
        <v>0.006851437119917758</v>
      </c>
    </row>
    <row r="29" spans="1:26" ht="21" customHeight="1">
      <c r="A29" s="146" t="s">
        <v>403</v>
      </c>
      <c r="B29" s="373" t="s">
        <v>404</v>
      </c>
      <c r="C29" s="144">
        <v>8900</v>
      </c>
      <c r="D29" s="140">
        <v>9394</v>
      </c>
      <c r="E29" s="141">
        <v>38</v>
      </c>
      <c r="F29" s="140">
        <v>43</v>
      </c>
      <c r="G29" s="139">
        <f t="shared" si="6"/>
        <v>18375</v>
      </c>
      <c r="H29" s="143">
        <f>G29/$G$9</f>
        <v>0.005274128383909474</v>
      </c>
      <c r="I29" s="142">
        <v>7753</v>
      </c>
      <c r="J29" s="140">
        <v>7383</v>
      </c>
      <c r="K29" s="141">
        <v>80</v>
      </c>
      <c r="L29" s="140">
        <v>80</v>
      </c>
      <c r="M29" s="139">
        <f>SUM(I29:L29)</f>
        <v>15296</v>
      </c>
      <c r="N29" s="145">
        <f>IF(ISERROR(G29/M29-1),"         /0",(G29/M29-1))</f>
        <v>0.20129445606694563</v>
      </c>
      <c r="O29" s="144">
        <v>107363</v>
      </c>
      <c r="P29" s="140">
        <v>105159</v>
      </c>
      <c r="Q29" s="141">
        <v>628</v>
      </c>
      <c r="R29" s="140">
        <v>642</v>
      </c>
      <c r="S29" s="139">
        <f>SUM(O29:R29)</f>
        <v>213792</v>
      </c>
      <c r="T29" s="143">
        <f>S29/$S$9</f>
        <v>0.00541124029053525</v>
      </c>
      <c r="U29" s="142">
        <v>88886</v>
      </c>
      <c r="V29" s="140">
        <v>86665</v>
      </c>
      <c r="W29" s="141">
        <v>355</v>
      </c>
      <c r="X29" s="140">
        <v>285</v>
      </c>
      <c r="Y29" s="139">
        <f>SUM(U29:X29)</f>
        <v>176191</v>
      </c>
      <c r="Z29" s="138">
        <f>IF(ISERROR(S29/Y29-1),"         /0",IF(S29/Y29&gt;5,"  *  ",(S29/Y29-1)))</f>
        <v>0.21341044661759123</v>
      </c>
    </row>
    <row r="30" spans="1:26" ht="21" customHeight="1">
      <c r="A30" s="146" t="s">
        <v>405</v>
      </c>
      <c r="B30" s="373" t="s">
        <v>406</v>
      </c>
      <c r="C30" s="144">
        <v>8377</v>
      </c>
      <c r="D30" s="140">
        <v>8987</v>
      </c>
      <c r="E30" s="141">
        <v>351</v>
      </c>
      <c r="F30" s="140">
        <v>87</v>
      </c>
      <c r="G30" s="139">
        <f t="shared" si="6"/>
        <v>17802</v>
      </c>
      <c r="H30" s="143">
        <f>G30/$G$9</f>
        <v>0.005109661686550011</v>
      </c>
      <c r="I30" s="142">
        <v>7995</v>
      </c>
      <c r="J30" s="140">
        <v>8293</v>
      </c>
      <c r="K30" s="141">
        <v>326</v>
      </c>
      <c r="L30" s="140">
        <v>298</v>
      </c>
      <c r="M30" s="139">
        <f>SUM(I30:L30)</f>
        <v>16912</v>
      </c>
      <c r="N30" s="145">
        <f>IF(ISERROR(G30/M30-1),"         /0",(G30/M30-1))</f>
        <v>0.05262535477767272</v>
      </c>
      <c r="O30" s="144">
        <v>105211</v>
      </c>
      <c r="P30" s="140">
        <v>102673</v>
      </c>
      <c r="Q30" s="141">
        <v>1677</v>
      </c>
      <c r="R30" s="140">
        <v>1420</v>
      </c>
      <c r="S30" s="139">
        <f>SUM(O30:R30)</f>
        <v>210981</v>
      </c>
      <c r="T30" s="143">
        <f>S30/$S$9</f>
        <v>0.005340091714083865</v>
      </c>
      <c r="U30" s="142">
        <v>99101</v>
      </c>
      <c r="V30" s="140">
        <v>97379</v>
      </c>
      <c r="W30" s="141">
        <v>2610</v>
      </c>
      <c r="X30" s="140">
        <v>2653</v>
      </c>
      <c r="Y30" s="139">
        <f>SUM(U30:X30)</f>
        <v>201743</v>
      </c>
      <c r="Z30" s="138">
        <f>IF(ISERROR(S30/Y30-1),"         /0",IF(S30/Y30&gt;5,"  *  ",(S30/Y30-1)))</f>
        <v>0.04579093202738127</v>
      </c>
    </row>
    <row r="31" spans="1:26" ht="21" customHeight="1">
      <c r="A31" s="146" t="s">
        <v>407</v>
      </c>
      <c r="B31" s="373" t="s">
        <v>408</v>
      </c>
      <c r="C31" s="144">
        <v>3378</v>
      </c>
      <c r="D31" s="140">
        <v>4233</v>
      </c>
      <c r="E31" s="141">
        <v>3696</v>
      </c>
      <c r="F31" s="140">
        <v>3755</v>
      </c>
      <c r="G31" s="139">
        <f t="shared" si="6"/>
        <v>15062</v>
      </c>
      <c r="H31" s="143">
        <f>G31/$G$9</f>
        <v>0.004323206624133034</v>
      </c>
      <c r="I31" s="142">
        <v>2965</v>
      </c>
      <c r="J31" s="140">
        <v>2775</v>
      </c>
      <c r="K31" s="141">
        <v>3176</v>
      </c>
      <c r="L31" s="140">
        <v>3275</v>
      </c>
      <c r="M31" s="139">
        <f>SUM(I31:L31)</f>
        <v>12191</v>
      </c>
      <c r="N31" s="145">
        <f>IF(ISERROR(G31/M31-1),"         /0",(G31/M31-1))</f>
        <v>0.23550159954064465</v>
      </c>
      <c r="O31" s="144">
        <v>42718</v>
      </c>
      <c r="P31" s="140">
        <v>42182</v>
      </c>
      <c r="Q31" s="141">
        <v>40263</v>
      </c>
      <c r="R31" s="140">
        <v>40596</v>
      </c>
      <c r="S31" s="139">
        <f>SUM(O31:R31)</f>
        <v>165759</v>
      </c>
      <c r="T31" s="143">
        <f>S31/$S$9</f>
        <v>0.0041954880412683</v>
      </c>
      <c r="U31" s="142">
        <v>31715</v>
      </c>
      <c r="V31" s="140">
        <v>30247</v>
      </c>
      <c r="W31" s="141">
        <v>34966</v>
      </c>
      <c r="X31" s="140">
        <v>33330</v>
      </c>
      <c r="Y31" s="139">
        <f>SUM(U31:X31)</f>
        <v>130258</v>
      </c>
      <c r="Z31" s="138">
        <f>IF(ISERROR(S31/Y31-1),"         /0",IF(S31/Y31&gt;5,"  *  ",(S31/Y31-1)))</f>
        <v>0.2725437209230912</v>
      </c>
    </row>
    <row r="32" spans="1:26" ht="21" customHeight="1">
      <c r="A32" s="146" t="s">
        <v>409</v>
      </c>
      <c r="B32" s="373" t="s">
        <v>410</v>
      </c>
      <c r="C32" s="144">
        <v>0</v>
      </c>
      <c r="D32" s="140">
        <v>0</v>
      </c>
      <c r="E32" s="141">
        <v>7545</v>
      </c>
      <c r="F32" s="140">
        <v>7016</v>
      </c>
      <c r="G32" s="139">
        <f t="shared" si="6"/>
        <v>14561</v>
      </c>
      <c r="H32" s="143">
        <f>G32/$G$9</f>
        <v>0.0041794058992166445</v>
      </c>
      <c r="I32" s="142"/>
      <c r="J32" s="140"/>
      <c r="K32" s="141">
        <v>7880</v>
      </c>
      <c r="L32" s="140">
        <v>7307</v>
      </c>
      <c r="M32" s="139">
        <f>SUM(I32:L32)</f>
        <v>15187</v>
      </c>
      <c r="N32" s="145">
        <f>IF(ISERROR(G32/M32-1),"         /0",(G32/M32-1))</f>
        <v>-0.04121946401527621</v>
      </c>
      <c r="O32" s="144"/>
      <c r="P32" s="140"/>
      <c r="Q32" s="141">
        <v>85349</v>
      </c>
      <c r="R32" s="140">
        <v>84887</v>
      </c>
      <c r="S32" s="139">
        <f>SUM(O32:R32)</f>
        <v>170236</v>
      </c>
      <c r="T32" s="143">
        <f>S32/$S$9</f>
        <v>0.004308804361713997</v>
      </c>
      <c r="U32" s="142"/>
      <c r="V32" s="140"/>
      <c r="W32" s="141">
        <v>54959</v>
      </c>
      <c r="X32" s="140">
        <v>68819</v>
      </c>
      <c r="Y32" s="139">
        <f>SUM(U32:X32)</f>
        <v>123778</v>
      </c>
      <c r="Z32" s="138">
        <f>IF(ISERROR(S32/Y32-1),"         /0",IF(S32/Y32&gt;5,"  *  ",(S32/Y32-1)))</f>
        <v>0.375333257929519</v>
      </c>
    </row>
    <row r="33" spans="1:26" ht="21" customHeight="1">
      <c r="A33" s="146" t="s">
        <v>411</v>
      </c>
      <c r="B33" s="373" t="s">
        <v>412</v>
      </c>
      <c r="C33" s="144">
        <v>5720</v>
      </c>
      <c r="D33" s="140">
        <v>7367</v>
      </c>
      <c r="E33" s="141">
        <v>65</v>
      </c>
      <c r="F33" s="140">
        <v>32</v>
      </c>
      <c r="G33" s="139">
        <f t="shared" si="6"/>
        <v>13184</v>
      </c>
      <c r="H33" s="143">
        <f>G33/$G$9</f>
        <v>0.0037841691762428575</v>
      </c>
      <c r="I33" s="142">
        <v>7409</v>
      </c>
      <c r="J33" s="140">
        <v>8404</v>
      </c>
      <c r="K33" s="141">
        <v>33</v>
      </c>
      <c r="L33" s="140">
        <v>27</v>
      </c>
      <c r="M33" s="139">
        <f>SUM(I33:L33)</f>
        <v>15873</v>
      </c>
      <c r="N33" s="145">
        <f>IF(ISERROR(G33/M33-1),"         /0",(G33/M33-1))</f>
        <v>-0.16940716940716938</v>
      </c>
      <c r="O33" s="144">
        <v>82641</v>
      </c>
      <c r="P33" s="140">
        <v>89182</v>
      </c>
      <c r="Q33" s="141">
        <v>605</v>
      </c>
      <c r="R33" s="140">
        <v>426</v>
      </c>
      <c r="S33" s="139">
        <f>SUM(O33:R33)</f>
        <v>172854</v>
      </c>
      <c r="T33" s="143">
        <f>S33/$S$9</f>
        <v>0.004375067959419342</v>
      </c>
      <c r="U33" s="142">
        <v>97039</v>
      </c>
      <c r="V33" s="140">
        <v>97851</v>
      </c>
      <c r="W33" s="141">
        <v>394</v>
      </c>
      <c r="X33" s="140">
        <v>329</v>
      </c>
      <c r="Y33" s="139">
        <f>SUM(U33:X33)</f>
        <v>195613</v>
      </c>
      <c r="Z33" s="138">
        <f>IF(ISERROR(S33/Y33-1),"         /0",IF(S33/Y33&gt;5,"  *  ",(S33/Y33-1)))</f>
        <v>-0.1163470730472923</v>
      </c>
    </row>
    <row r="34" spans="1:26" ht="21" customHeight="1">
      <c r="A34" s="146" t="s">
        <v>413</v>
      </c>
      <c r="B34" s="373" t="s">
        <v>414</v>
      </c>
      <c r="C34" s="144">
        <v>5581</v>
      </c>
      <c r="D34" s="140">
        <v>6217</v>
      </c>
      <c r="E34" s="141">
        <v>87</v>
      </c>
      <c r="F34" s="140">
        <v>119</v>
      </c>
      <c r="G34" s="139">
        <f t="shared" si="6"/>
        <v>12004</v>
      </c>
      <c r="H34" s="143">
        <f aca="true" t="shared" si="15" ref="H34:H46">G34/$G$9</f>
        <v>0.00344547685009248</v>
      </c>
      <c r="I34" s="142">
        <v>5523</v>
      </c>
      <c r="J34" s="140">
        <v>5860</v>
      </c>
      <c r="K34" s="141">
        <v>220</v>
      </c>
      <c r="L34" s="140">
        <v>210</v>
      </c>
      <c r="M34" s="139">
        <f aca="true" t="shared" si="16" ref="M34:M46">SUM(I34:L34)</f>
        <v>11813</v>
      </c>
      <c r="N34" s="145">
        <f aca="true" t="shared" si="17" ref="N34:N46">IF(ISERROR(G34/M34-1),"         /0",(G34/M34-1))</f>
        <v>0.016168627782950917</v>
      </c>
      <c r="O34" s="144">
        <v>72747</v>
      </c>
      <c r="P34" s="140">
        <v>71001</v>
      </c>
      <c r="Q34" s="141">
        <v>1535</v>
      </c>
      <c r="R34" s="140">
        <v>1572</v>
      </c>
      <c r="S34" s="139">
        <f aca="true" t="shared" si="18" ref="S34:S46">SUM(O34:R34)</f>
        <v>146855</v>
      </c>
      <c r="T34" s="143">
        <f aca="true" t="shared" si="19" ref="T34:T46">S34/$S$9</f>
        <v>0.003717013231863466</v>
      </c>
      <c r="U34" s="142">
        <v>75893</v>
      </c>
      <c r="V34" s="140">
        <v>73650</v>
      </c>
      <c r="W34" s="141">
        <v>1439</v>
      </c>
      <c r="X34" s="140">
        <v>1499</v>
      </c>
      <c r="Y34" s="139">
        <f aca="true" t="shared" si="20" ref="Y34:Y46">SUM(U34:X34)</f>
        <v>152481</v>
      </c>
      <c r="Z34" s="138">
        <f aca="true" t="shared" si="21" ref="Z34:Z46">IF(ISERROR(S34/Y34-1),"         /0",IF(S34/Y34&gt;5,"  *  ",(S34/Y34-1)))</f>
        <v>-0.036896400207238944</v>
      </c>
    </row>
    <row r="35" spans="1:26" ht="21" customHeight="1">
      <c r="A35" s="146" t="s">
        <v>415</v>
      </c>
      <c r="B35" s="373" t="s">
        <v>416</v>
      </c>
      <c r="C35" s="144">
        <v>4524</v>
      </c>
      <c r="D35" s="140">
        <v>5772</v>
      </c>
      <c r="E35" s="141">
        <v>27</v>
      </c>
      <c r="F35" s="140">
        <v>34</v>
      </c>
      <c r="G35" s="139">
        <f t="shared" si="6"/>
        <v>10357</v>
      </c>
      <c r="H35" s="143">
        <f t="shared" si="15"/>
        <v>0.0029727427304571657</v>
      </c>
      <c r="I35" s="142">
        <v>3498</v>
      </c>
      <c r="J35" s="140">
        <v>4053</v>
      </c>
      <c r="K35" s="141">
        <v>76</v>
      </c>
      <c r="L35" s="140">
        <v>82</v>
      </c>
      <c r="M35" s="139">
        <f t="shared" si="16"/>
        <v>7709</v>
      </c>
      <c r="N35" s="145">
        <f t="shared" si="17"/>
        <v>0.3434946166818005</v>
      </c>
      <c r="O35" s="144">
        <v>50362</v>
      </c>
      <c r="P35" s="140">
        <v>51981</v>
      </c>
      <c r="Q35" s="141">
        <v>330</v>
      </c>
      <c r="R35" s="140">
        <v>258</v>
      </c>
      <c r="S35" s="139">
        <f t="shared" si="18"/>
        <v>102931</v>
      </c>
      <c r="T35" s="143">
        <f t="shared" si="19"/>
        <v>0.0026052629394228213</v>
      </c>
      <c r="U35" s="142">
        <v>41091</v>
      </c>
      <c r="V35" s="140">
        <v>42807</v>
      </c>
      <c r="W35" s="141">
        <v>312</v>
      </c>
      <c r="X35" s="140">
        <v>295</v>
      </c>
      <c r="Y35" s="139">
        <f t="shared" si="20"/>
        <v>84505</v>
      </c>
      <c r="Z35" s="138">
        <f t="shared" si="21"/>
        <v>0.21804626945151173</v>
      </c>
    </row>
    <row r="36" spans="1:26" ht="21" customHeight="1">
      <c r="A36" s="146" t="s">
        <v>417</v>
      </c>
      <c r="B36" s="373" t="s">
        <v>418</v>
      </c>
      <c r="C36" s="144">
        <v>4139</v>
      </c>
      <c r="D36" s="140">
        <v>4145</v>
      </c>
      <c r="E36" s="141">
        <v>212</v>
      </c>
      <c r="F36" s="140">
        <v>200</v>
      </c>
      <c r="G36" s="139">
        <f t="shared" si="6"/>
        <v>8696</v>
      </c>
      <c r="H36" s="143">
        <f t="shared" si="15"/>
        <v>0.0024959902272912535</v>
      </c>
      <c r="I36" s="142">
        <v>4435</v>
      </c>
      <c r="J36" s="140">
        <v>4291</v>
      </c>
      <c r="K36" s="141">
        <v>246</v>
      </c>
      <c r="L36" s="140">
        <v>191</v>
      </c>
      <c r="M36" s="139">
        <f t="shared" si="16"/>
        <v>9163</v>
      </c>
      <c r="N36" s="145">
        <f t="shared" si="17"/>
        <v>-0.05096584088180722</v>
      </c>
      <c r="O36" s="144">
        <v>51505</v>
      </c>
      <c r="P36" s="140">
        <v>51548</v>
      </c>
      <c r="Q36" s="141">
        <v>1825</v>
      </c>
      <c r="R36" s="140">
        <v>1444</v>
      </c>
      <c r="S36" s="139">
        <f t="shared" si="18"/>
        <v>106322</v>
      </c>
      <c r="T36" s="143">
        <f t="shared" si="19"/>
        <v>0.0026910917628830302</v>
      </c>
      <c r="U36" s="142">
        <v>50838</v>
      </c>
      <c r="V36" s="140">
        <v>50677</v>
      </c>
      <c r="W36" s="141">
        <v>2296</v>
      </c>
      <c r="X36" s="140">
        <v>1788</v>
      </c>
      <c r="Y36" s="139">
        <f t="shared" si="20"/>
        <v>105599</v>
      </c>
      <c r="Z36" s="138">
        <f t="shared" si="21"/>
        <v>0.0068466557448461085</v>
      </c>
    </row>
    <row r="37" spans="1:26" ht="21" customHeight="1">
      <c r="A37" s="146" t="s">
        <v>419</v>
      </c>
      <c r="B37" s="373" t="s">
        <v>420</v>
      </c>
      <c r="C37" s="144">
        <v>3252</v>
      </c>
      <c r="D37" s="140">
        <v>3816</v>
      </c>
      <c r="E37" s="141">
        <v>259</v>
      </c>
      <c r="F37" s="140">
        <v>297</v>
      </c>
      <c r="G37" s="139">
        <f t="shared" si="6"/>
        <v>7624</v>
      </c>
      <c r="H37" s="143">
        <f t="shared" si="15"/>
        <v>0.0021882968598054874</v>
      </c>
      <c r="I37" s="142">
        <v>3299</v>
      </c>
      <c r="J37" s="140">
        <v>3372</v>
      </c>
      <c r="K37" s="141">
        <v>185</v>
      </c>
      <c r="L37" s="140">
        <v>233</v>
      </c>
      <c r="M37" s="139">
        <f t="shared" si="16"/>
        <v>7089</v>
      </c>
      <c r="N37" s="145">
        <f t="shared" si="17"/>
        <v>0.07546903653547754</v>
      </c>
      <c r="O37" s="144">
        <v>40872</v>
      </c>
      <c r="P37" s="140">
        <v>37807</v>
      </c>
      <c r="Q37" s="141">
        <v>5356</v>
      </c>
      <c r="R37" s="140">
        <v>5206</v>
      </c>
      <c r="S37" s="139">
        <f t="shared" si="18"/>
        <v>89241</v>
      </c>
      <c r="T37" s="143">
        <f t="shared" si="19"/>
        <v>0.0022587584884731712</v>
      </c>
      <c r="U37" s="142">
        <v>42433</v>
      </c>
      <c r="V37" s="140">
        <v>39273</v>
      </c>
      <c r="W37" s="141">
        <v>2126</v>
      </c>
      <c r="X37" s="140">
        <v>2217</v>
      </c>
      <c r="Y37" s="139">
        <f t="shared" si="20"/>
        <v>86049</v>
      </c>
      <c r="Z37" s="138">
        <f t="shared" si="21"/>
        <v>0.037095143464770164</v>
      </c>
    </row>
    <row r="38" spans="1:26" ht="21" customHeight="1">
      <c r="A38" s="146" t="s">
        <v>421</v>
      </c>
      <c r="B38" s="373" t="s">
        <v>422</v>
      </c>
      <c r="C38" s="144">
        <v>3611</v>
      </c>
      <c r="D38" s="140">
        <v>3869</v>
      </c>
      <c r="E38" s="141">
        <v>0</v>
      </c>
      <c r="F38" s="140">
        <v>0</v>
      </c>
      <c r="G38" s="139">
        <f t="shared" si="6"/>
        <v>7480</v>
      </c>
      <c r="H38" s="143">
        <f t="shared" si="15"/>
        <v>0.0021469649149193394</v>
      </c>
      <c r="I38" s="142">
        <v>3674</v>
      </c>
      <c r="J38" s="140">
        <v>3182</v>
      </c>
      <c r="K38" s="141">
        <v>0</v>
      </c>
      <c r="L38" s="140">
        <v>0</v>
      </c>
      <c r="M38" s="139">
        <f t="shared" si="16"/>
        <v>6856</v>
      </c>
      <c r="N38" s="145">
        <f t="shared" si="17"/>
        <v>0.09101516919486574</v>
      </c>
      <c r="O38" s="144">
        <v>38451</v>
      </c>
      <c r="P38" s="140">
        <v>36255</v>
      </c>
      <c r="Q38" s="141">
        <v>24</v>
      </c>
      <c r="R38" s="140">
        <v>24</v>
      </c>
      <c r="S38" s="139">
        <f t="shared" si="18"/>
        <v>74754</v>
      </c>
      <c r="T38" s="143">
        <f t="shared" si="19"/>
        <v>0.0018920813532717412</v>
      </c>
      <c r="U38" s="142">
        <v>35590</v>
      </c>
      <c r="V38" s="140">
        <v>35574</v>
      </c>
      <c r="W38" s="141">
        <v>88</v>
      </c>
      <c r="X38" s="140">
        <v>85</v>
      </c>
      <c r="Y38" s="139">
        <f t="shared" si="20"/>
        <v>71337</v>
      </c>
      <c r="Z38" s="138">
        <f t="shared" si="21"/>
        <v>0.04789940703982509</v>
      </c>
    </row>
    <row r="39" spans="1:26" ht="21" customHeight="1">
      <c r="A39" s="146" t="s">
        <v>423</v>
      </c>
      <c r="B39" s="373" t="s">
        <v>424</v>
      </c>
      <c r="C39" s="144">
        <v>2587</v>
      </c>
      <c r="D39" s="140">
        <v>3740</v>
      </c>
      <c r="E39" s="141">
        <v>299</v>
      </c>
      <c r="F39" s="140">
        <v>310</v>
      </c>
      <c r="G39" s="139">
        <f t="shared" si="6"/>
        <v>6936</v>
      </c>
      <c r="H39" s="143">
        <f t="shared" si="15"/>
        <v>0.001990822012016115</v>
      </c>
      <c r="I39" s="142">
        <v>2193</v>
      </c>
      <c r="J39" s="140">
        <v>2082</v>
      </c>
      <c r="K39" s="141">
        <v>414</v>
      </c>
      <c r="L39" s="140">
        <v>434</v>
      </c>
      <c r="M39" s="139">
        <f t="shared" si="16"/>
        <v>5123</v>
      </c>
      <c r="N39" s="145">
        <f t="shared" si="17"/>
        <v>0.35389420261565485</v>
      </c>
      <c r="O39" s="144">
        <v>27493</v>
      </c>
      <c r="P39" s="140">
        <v>28023</v>
      </c>
      <c r="Q39" s="141">
        <v>5082</v>
      </c>
      <c r="R39" s="140">
        <v>5031</v>
      </c>
      <c r="S39" s="139">
        <f t="shared" si="18"/>
        <v>65629</v>
      </c>
      <c r="T39" s="143">
        <f t="shared" si="19"/>
        <v>0.001661120570589816</v>
      </c>
      <c r="U39" s="142">
        <v>22128</v>
      </c>
      <c r="V39" s="140">
        <v>21719</v>
      </c>
      <c r="W39" s="141">
        <v>4178</v>
      </c>
      <c r="X39" s="140">
        <v>4026</v>
      </c>
      <c r="Y39" s="139">
        <f t="shared" si="20"/>
        <v>52051</v>
      </c>
      <c r="Z39" s="138">
        <f t="shared" si="21"/>
        <v>0.2608595416034274</v>
      </c>
    </row>
    <row r="40" spans="1:26" ht="21" customHeight="1">
      <c r="A40" s="146" t="s">
        <v>425</v>
      </c>
      <c r="B40" s="373" t="s">
        <v>426</v>
      </c>
      <c r="C40" s="144">
        <v>2981</v>
      </c>
      <c r="D40" s="140">
        <v>2979</v>
      </c>
      <c r="E40" s="141">
        <v>65</v>
      </c>
      <c r="F40" s="140">
        <v>69</v>
      </c>
      <c r="G40" s="139">
        <f t="shared" si="6"/>
        <v>6094</v>
      </c>
      <c r="H40" s="143">
        <f t="shared" si="15"/>
        <v>0.0017491449453901678</v>
      </c>
      <c r="I40" s="142">
        <v>3032</v>
      </c>
      <c r="J40" s="140">
        <v>2970</v>
      </c>
      <c r="K40" s="141">
        <v>120</v>
      </c>
      <c r="L40" s="140">
        <v>197</v>
      </c>
      <c r="M40" s="139">
        <f t="shared" si="16"/>
        <v>6319</v>
      </c>
      <c r="N40" s="145">
        <f t="shared" si="17"/>
        <v>-0.0356068998259218</v>
      </c>
      <c r="O40" s="144">
        <v>37593</v>
      </c>
      <c r="P40" s="140">
        <v>35800</v>
      </c>
      <c r="Q40" s="141">
        <v>838</v>
      </c>
      <c r="R40" s="140">
        <v>901</v>
      </c>
      <c r="S40" s="139">
        <f t="shared" si="18"/>
        <v>75132</v>
      </c>
      <c r="T40" s="143">
        <f t="shared" si="19"/>
        <v>0.0019016488245981813</v>
      </c>
      <c r="U40" s="142">
        <v>35893</v>
      </c>
      <c r="V40" s="140">
        <v>34179</v>
      </c>
      <c r="W40" s="141">
        <v>1302</v>
      </c>
      <c r="X40" s="140">
        <v>1287</v>
      </c>
      <c r="Y40" s="139">
        <f t="shared" si="20"/>
        <v>72661</v>
      </c>
      <c r="Z40" s="138">
        <f t="shared" si="21"/>
        <v>0.03400723909662684</v>
      </c>
    </row>
    <row r="41" spans="1:26" ht="21" customHeight="1">
      <c r="A41" s="146" t="s">
        <v>427</v>
      </c>
      <c r="B41" s="373" t="s">
        <v>428</v>
      </c>
      <c r="C41" s="144">
        <v>2514</v>
      </c>
      <c r="D41" s="140">
        <v>2822</v>
      </c>
      <c r="E41" s="141">
        <v>110</v>
      </c>
      <c r="F41" s="140">
        <v>125</v>
      </c>
      <c r="G41" s="139">
        <f t="shared" si="6"/>
        <v>5571</v>
      </c>
      <c r="H41" s="143">
        <f t="shared" si="15"/>
        <v>0.0015990296177828397</v>
      </c>
      <c r="I41" s="142">
        <v>2635</v>
      </c>
      <c r="J41" s="140">
        <v>2849</v>
      </c>
      <c r="K41" s="141">
        <v>6</v>
      </c>
      <c r="L41" s="140">
        <v>7</v>
      </c>
      <c r="M41" s="139">
        <f t="shared" si="16"/>
        <v>5497</v>
      </c>
      <c r="N41" s="145">
        <f t="shared" si="17"/>
        <v>0.013461888302710667</v>
      </c>
      <c r="O41" s="144">
        <v>30797</v>
      </c>
      <c r="P41" s="140">
        <v>31788</v>
      </c>
      <c r="Q41" s="141">
        <v>999</v>
      </c>
      <c r="R41" s="140">
        <v>956</v>
      </c>
      <c r="S41" s="139">
        <f t="shared" si="18"/>
        <v>64540</v>
      </c>
      <c r="T41" s="143">
        <f t="shared" si="19"/>
        <v>0.0016335571412922141</v>
      </c>
      <c r="U41" s="142">
        <v>30415</v>
      </c>
      <c r="V41" s="140">
        <v>30975</v>
      </c>
      <c r="W41" s="141">
        <v>708</v>
      </c>
      <c r="X41" s="140">
        <v>643</v>
      </c>
      <c r="Y41" s="139">
        <f t="shared" si="20"/>
        <v>62741</v>
      </c>
      <c r="Z41" s="138">
        <f t="shared" si="21"/>
        <v>0.028673435233738775</v>
      </c>
    </row>
    <row r="42" spans="1:26" ht="21" customHeight="1">
      <c r="A42" s="146" t="s">
        <v>429</v>
      </c>
      <c r="B42" s="373" t="s">
        <v>430</v>
      </c>
      <c r="C42" s="144">
        <v>1079</v>
      </c>
      <c r="D42" s="140">
        <v>1150</v>
      </c>
      <c r="E42" s="141">
        <v>735</v>
      </c>
      <c r="F42" s="140">
        <v>771</v>
      </c>
      <c r="G42" s="139">
        <f t="shared" si="6"/>
        <v>3735</v>
      </c>
      <c r="H42" s="143">
        <f t="shared" si="15"/>
        <v>0.0010720473204844563</v>
      </c>
      <c r="I42" s="142">
        <v>1153</v>
      </c>
      <c r="J42" s="140">
        <v>1239</v>
      </c>
      <c r="K42" s="141">
        <v>435</v>
      </c>
      <c r="L42" s="140">
        <v>369</v>
      </c>
      <c r="M42" s="139">
        <f t="shared" si="16"/>
        <v>3196</v>
      </c>
      <c r="N42" s="145">
        <f t="shared" si="17"/>
        <v>0.168648310387985</v>
      </c>
      <c r="O42" s="144">
        <v>9549</v>
      </c>
      <c r="P42" s="140">
        <v>9515</v>
      </c>
      <c r="Q42" s="141">
        <v>5646</v>
      </c>
      <c r="R42" s="140">
        <v>5609</v>
      </c>
      <c r="S42" s="139">
        <f t="shared" si="18"/>
        <v>30319</v>
      </c>
      <c r="T42" s="143">
        <f t="shared" si="19"/>
        <v>0.0007673972570009086</v>
      </c>
      <c r="U42" s="142">
        <v>9650</v>
      </c>
      <c r="V42" s="140">
        <v>9395</v>
      </c>
      <c r="W42" s="141">
        <v>3086</v>
      </c>
      <c r="X42" s="140">
        <v>3063</v>
      </c>
      <c r="Y42" s="139">
        <f t="shared" si="20"/>
        <v>25194</v>
      </c>
      <c r="Z42" s="138">
        <f t="shared" si="21"/>
        <v>0.20342144955148056</v>
      </c>
    </row>
    <row r="43" spans="1:26" ht="21" customHeight="1">
      <c r="A43" s="146" t="s">
        <v>431</v>
      </c>
      <c r="B43" s="373" t="s">
        <v>432</v>
      </c>
      <c r="C43" s="144">
        <v>1634</v>
      </c>
      <c r="D43" s="140">
        <v>1775</v>
      </c>
      <c r="E43" s="141">
        <v>33</v>
      </c>
      <c r="F43" s="140">
        <v>36</v>
      </c>
      <c r="G43" s="139">
        <f t="shared" si="6"/>
        <v>3478</v>
      </c>
      <c r="H43" s="143">
        <f t="shared" si="15"/>
        <v>0.0009982812799584843</v>
      </c>
      <c r="I43" s="142">
        <v>884</v>
      </c>
      <c r="J43" s="140">
        <v>1067</v>
      </c>
      <c r="K43" s="141">
        <v>1765</v>
      </c>
      <c r="L43" s="140">
        <v>1033</v>
      </c>
      <c r="M43" s="139">
        <f t="shared" si="16"/>
        <v>4749</v>
      </c>
      <c r="N43" s="145">
        <f t="shared" si="17"/>
        <v>-0.2676352916403454</v>
      </c>
      <c r="O43" s="144">
        <v>15514</v>
      </c>
      <c r="P43" s="140">
        <v>15914</v>
      </c>
      <c r="Q43" s="141">
        <v>8785</v>
      </c>
      <c r="R43" s="140">
        <v>7730</v>
      </c>
      <c r="S43" s="139">
        <f t="shared" si="18"/>
        <v>47943</v>
      </c>
      <c r="T43" s="143">
        <f t="shared" si="19"/>
        <v>0.0012134742799035114</v>
      </c>
      <c r="U43" s="142">
        <v>9630</v>
      </c>
      <c r="V43" s="140">
        <v>9787</v>
      </c>
      <c r="W43" s="141">
        <v>19515</v>
      </c>
      <c r="X43" s="140">
        <v>19255</v>
      </c>
      <c r="Y43" s="139">
        <f t="shared" si="20"/>
        <v>58187</v>
      </c>
      <c r="Z43" s="138">
        <f t="shared" si="21"/>
        <v>-0.17605307027342876</v>
      </c>
    </row>
    <row r="44" spans="1:26" ht="21" customHeight="1">
      <c r="A44" s="146" t="s">
        <v>433</v>
      </c>
      <c r="B44" s="373" t="s">
        <v>434</v>
      </c>
      <c r="C44" s="144">
        <v>845</v>
      </c>
      <c r="D44" s="140">
        <v>1210</v>
      </c>
      <c r="E44" s="141">
        <v>546</v>
      </c>
      <c r="F44" s="140">
        <v>781</v>
      </c>
      <c r="G44" s="139">
        <f t="shared" si="6"/>
        <v>3382</v>
      </c>
      <c r="H44" s="143">
        <f t="shared" si="15"/>
        <v>0.0009707266500343859</v>
      </c>
      <c r="I44" s="142">
        <v>1121</v>
      </c>
      <c r="J44" s="140">
        <v>1489</v>
      </c>
      <c r="K44" s="141">
        <v>372</v>
      </c>
      <c r="L44" s="140">
        <v>643</v>
      </c>
      <c r="M44" s="139">
        <f t="shared" si="16"/>
        <v>3625</v>
      </c>
      <c r="N44" s="145">
        <f t="shared" si="17"/>
        <v>-0.06703448275862067</v>
      </c>
      <c r="O44" s="144">
        <v>13852</v>
      </c>
      <c r="P44" s="140">
        <v>14105</v>
      </c>
      <c r="Q44" s="141">
        <v>3363</v>
      </c>
      <c r="R44" s="140">
        <v>3339</v>
      </c>
      <c r="S44" s="139">
        <f t="shared" si="18"/>
        <v>34659</v>
      </c>
      <c r="T44" s="143">
        <f t="shared" si="19"/>
        <v>0.0008772460018600379</v>
      </c>
      <c r="U44" s="142">
        <v>13369</v>
      </c>
      <c r="V44" s="140">
        <v>12624</v>
      </c>
      <c r="W44" s="141">
        <v>3426</v>
      </c>
      <c r="X44" s="140">
        <v>3282</v>
      </c>
      <c r="Y44" s="139">
        <f t="shared" si="20"/>
        <v>32701</v>
      </c>
      <c r="Z44" s="138">
        <f t="shared" si="21"/>
        <v>0.0598758447753891</v>
      </c>
    </row>
    <row r="45" spans="1:26" ht="21" customHeight="1">
      <c r="A45" s="146" t="s">
        <v>435</v>
      </c>
      <c r="B45" s="373" t="s">
        <v>435</v>
      </c>
      <c r="C45" s="144">
        <v>852</v>
      </c>
      <c r="D45" s="140">
        <v>435</v>
      </c>
      <c r="E45" s="141">
        <v>808</v>
      </c>
      <c r="F45" s="140">
        <v>919</v>
      </c>
      <c r="G45" s="139">
        <f t="shared" si="6"/>
        <v>3014</v>
      </c>
      <c r="H45" s="143">
        <f t="shared" si="15"/>
        <v>0.0008651005686586751</v>
      </c>
      <c r="I45" s="142">
        <v>461</v>
      </c>
      <c r="J45" s="140">
        <v>459</v>
      </c>
      <c r="K45" s="141">
        <v>760</v>
      </c>
      <c r="L45" s="140">
        <v>800</v>
      </c>
      <c r="M45" s="139">
        <f t="shared" si="16"/>
        <v>2480</v>
      </c>
      <c r="N45" s="145">
        <f t="shared" si="17"/>
        <v>0.2153225806451613</v>
      </c>
      <c r="O45" s="144">
        <v>5572</v>
      </c>
      <c r="P45" s="140">
        <v>5473</v>
      </c>
      <c r="Q45" s="141">
        <v>6511</v>
      </c>
      <c r="R45" s="140">
        <v>6429</v>
      </c>
      <c r="S45" s="139">
        <f t="shared" si="18"/>
        <v>23985</v>
      </c>
      <c r="T45" s="143">
        <f t="shared" si="19"/>
        <v>0.0006070788353562714</v>
      </c>
      <c r="U45" s="142">
        <v>5679</v>
      </c>
      <c r="V45" s="140">
        <v>6351</v>
      </c>
      <c r="W45" s="141">
        <v>8210</v>
      </c>
      <c r="X45" s="140">
        <v>7130</v>
      </c>
      <c r="Y45" s="139">
        <f t="shared" si="20"/>
        <v>27370</v>
      </c>
      <c r="Z45" s="138">
        <f t="shared" si="21"/>
        <v>-0.12367555717939349</v>
      </c>
    </row>
    <row r="46" spans="1:26" ht="21" customHeight="1">
      <c r="A46" s="146" t="s">
        <v>436</v>
      </c>
      <c r="B46" s="373" t="s">
        <v>437</v>
      </c>
      <c r="C46" s="144">
        <v>1443</v>
      </c>
      <c r="D46" s="140">
        <v>1485</v>
      </c>
      <c r="E46" s="141">
        <v>39</v>
      </c>
      <c r="F46" s="140">
        <v>37</v>
      </c>
      <c r="G46" s="139">
        <f t="shared" si="6"/>
        <v>3004</v>
      </c>
      <c r="H46" s="143">
        <f t="shared" si="15"/>
        <v>0.0008622302947082481</v>
      </c>
      <c r="I46" s="142">
        <v>1241</v>
      </c>
      <c r="J46" s="140">
        <v>1299</v>
      </c>
      <c r="K46" s="141">
        <v>48</v>
      </c>
      <c r="L46" s="140">
        <v>29</v>
      </c>
      <c r="M46" s="139">
        <f t="shared" si="16"/>
        <v>2617</v>
      </c>
      <c r="N46" s="145">
        <f t="shared" si="17"/>
        <v>0.14787925105082156</v>
      </c>
      <c r="O46" s="144">
        <v>17219</v>
      </c>
      <c r="P46" s="140">
        <v>17040</v>
      </c>
      <c r="Q46" s="141">
        <v>453</v>
      </c>
      <c r="R46" s="140">
        <v>462</v>
      </c>
      <c r="S46" s="139">
        <f t="shared" si="18"/>
        <v>35174</v>
      </c>
      <c r="T46" s="143">
        <f t="shared" si="19"/>
        <v>0.0008902810487730452</v>
      </c>
      <c r="U46" s="142">
        <v>16211</v>
      </c>
      <c r="V46" s="140">
        <v>15483</v>
      </c>
      <c r="W46" s="141">
        <v>572</v>
      </c>
      <c r="X46" s="140">
        <v>546</v>
      </c>
      <c r="Y46" s="139">
        <f t="shared" si="20"/>
        <v>32812</v>
      </c>
      <c r="Z46" s="138">
        <f t="shared" si="21"/>
        <v>0.07198585883213449</v>
      </c>
    </row>
    <row r="47" spans="1:26" ht="21" customHeight="1">
      <c r="A47" s="146" t="s">
        <v>438</v>
      </c>
      <c r="B47" s="373" t="s">
        <v>439</v>
      </c>
      <c r="C47" s="144">
        <v>1164</v>
      </c>
      <c r="D47" s="140">
        <v>1509</v>
      </c>
      <c r="E47" s="141">
        <v>116</v>
      </c>
      <c r="F47" s="140">
        <v>114</v>
      </c>
      <c r="G47" s="139">
        <f t="shared" si="6"/>
        <v>2903</v>
      </c>
      <c r="H47" s="143">
        <f aca="true" t="shared" si="22" ref="H47:H63">G47/$G$9</f>
        <v>0.0008332405278089362</v>
      </c>
      <c r="I47" s="142">
        <v>1516</v>
      </c>
      <c r="J47" s="140">
        <v>2003</v>
      </c>
      <c r="K47" s="141">
        <v>61</v>
      </c>
      <c r="L47" s="140">
        <v>73</v>
      </c>
      <c r="M47" s="139">
        <f aca="true" t="shared" si="23" ref="M47:M63">SUM(I47:L47)</f>
        <v>3653</v>
      </c>
      <c r="N47" s="145">
        <f aca="true" t="shared" si="24" ref="N47:N63">IF(ISERROR(G47/M47-1),"         /0",(G47/M47-1))</f>
        <v>-0.20531070353134406</v>
      </c>
      <c r="O47" s="144">
        <v>15247</v>
      </c>
      <c r="P47" s="140">
        <v>14978</v>
      </c>
      <c r="Q47" s="141">
        <v>617</v>
      </c>
      <c r="R47" s="140">
        <v>607</v>
      </c>
      <c r="S47" s="139">
        <f aca="true" t="shared" si="25" ref="S47:S63">SUM(O47:R47)</f>
        <v>31449</v>
      </c>
      <c r="T47" s="143">
        <f aca="true" t="shared" si="26" ref="T47:T63">S47/$S$9</f>
        <v>0.00079599842789741</v>
      </c>
      <c r="U47" s="142">
        <v>19386</v>
      </c>
      <c r="V47" s="140">
        <v>19376</v>
      </c>
      <c r="W47" s="141">
        <v>644</v>
      </c>
      <c r="X47" s="140">
        <v>675</v>
      </c>
      <c r="Y47" s="139">
        <f aca="true" t="shared" si="27" ref="Y47:Y63">SUM(U47:X47)</f>
        <v>40081</v>
      </c>
      <c r="Z47" s="138">
        <f aca="true" t="shared" si="28" ref="Z47:Z63">IF(ISERROR(S47/Y47-1),"         /0",IF(S47/Y47&gt;5,"  *  ",(S47/Y47-1)))</f>
        <v>-0.21536388812654372</v>
      </c>
    </row>
    <row r="48" spans="1:26" ht="21" customHeight="1">
      <c r="A48" s="146" t="s">
        <v>440</v>
      </c>
      <c r="B48" s="373" t="s">
        <v>441</v>
      </c>
      <c r="C48" s="144">
        <v>1335</v>
      </c>
      <c r="D48" s="140">
        <v>1260</v>
      </c>
      <c r="E48" s="141">
        <v>160</v>
      </c>
      <c r="F48" s="140">
        <v>128</v>
      </c>
      <c r="G48" s="139">
        <f t="shared" si="6"/>
        <v>2883</v>
      </c>
      <c r="H48" s="143">
        <f t="shared" si="22"/>
        <v>0.0008274999799080824</v>
      </c>
      <c r="I48" s="142">
        <v>1315</v>
      </c>
      <c r="J48" s="140">
        <v>1292</v>
      </c>
      <c r="K48" s="141">
        <v>216</v>
      </c>
      <c r="L48" s="140">
        <v>167</v>
      </c>
      <c r="M48" s="139">
        <f t="shared" si="23"/>
        <v>2990</v>
      </c>
      <c r="N48" s="145">
        <f t="shared" si="24"/>
        <v>-0.03578595317725752</v>
      </c>
      <c r="O48" s="144">
        <v>15221</v>
      </c>
      <c r="P48" s="140">
        <v>15609</v>
      </c>
      <c r="Q48" s="141">
        <v>1780</v>
      </c>
      <c r="R48" s="140">
        <v>1573</v>
      </c>
      <c r="S48" s="139">
        <f t="shared" si="25"/>
        <v>34183</v>
      </c>
      <c r="T48" s="143">
        <f t="shared" si="26"/>
        <v>0.0008651980750045205</v>
      </c>
      <c r="U48" s="142">
        <v>13823</v>
      </c>
      <c r="V48" s="140">
        <v>13988</v>
      </c>
      <c r="W48" s="141">
        <v>2298</v>
      </c>
      <c r="X48" s="140">
        <v>2048</v>
      </c>
      <c r="Y48" s="139">
        <f t="shared" si="27"/>
        <v>32157</v>
      </c>
      <c r="Z48" s="138">
        <f t="shared" si="28"/>
        <v>0.06300338961967844</v>
      </c>
    </row>
    <row r="49" spans="1:26" ht="21" customHeight="1">
      <c r="A49" s="146" t="s">
        <v>442</v>
      </c>
      <c r="B49" s="373" t="s">
        <v>443</v>
      </c>
      <c r="C49" s="144">
        <v>1413</v>
      </c>
      <c r="D49" s="140">
        <v>1108</v>
      </c>
      <c r="E49" s="141">
        <v>0</v>
      </c>
      <c r="F49" s="140">
        <v>0</v>
      </c>
      <c r="G49" s="139">
        <f t="shared" si="6"/>
        <v>2521</v>
      </c>
      <c r="H49" s="143">
        <f t="shared" si="22"/>
        <v>0.0007235960629026277</v>
      </c>
      <c r="I49" s="142">
        <v>1029</v>
      </c>
      <c r="J49" s="140">
        <v>953</v>
      </c>
      <c r="K49" s="141"/>
      <c r="L49" s="140"/>
      <c r="M49" s="139">
        <f t="shared" si="23"/>
        <v>1982</v>
      </c>
      <c r="N49" s="145">
        <f t="shared" si="24"/>
        <v>0.2719475277497476</v>
      </c>
      <c r="O49" s="144">
        <v>11203</v>
      </c>
      <c r="P49" s="140">
        <v>11529</v>
      </c>
      <c r="Q49" s="141">
        <v>25</v>
      </c>
      <c r="R49" s="140">
        <v>26</v>
      </c>
      <c r="S49" s="139">
        <f t="shared" si="25"/>
        <v>22783</v>
      </c>
      <c r="T49" s="143">
        <f t="shared" si="26"/>
        <v>0.0005766552889690194</v>
      </c>
      <c r="U49" s="142">
        <v>11857</v>
      </c>
      <c r="V49" s="140">
        <v>11221</v>
      </c>
      <c r="W49" s="141"/>
      <c r="X49" s="140"/>
      <c r="Y49" s="139">
        <f t="shared" si="27"/>
        <v>23078</v>
      </c>
      <c r="Z49" s="138">
        <f t="shared" si="28"/>
        <v>-0.012782736805615702</v>
      </c>
    </row>
    <row r="50" spans="1:26" ht="21" customHeight="1">
      <c r="A50" s="146" t="s">
        <v>444</v>
      </c>
      <c r="B50" s="373" t="s">
        <v>445</v>
      </c>
      <c r="C50" s="144">
        <v>1140</v>
      </c>
      <c r="D50" s="140">
        <v>932</v>
      </c>
      <c r="E50" s="141">
        <v>246</v>
      </c>
      <c r="F50" s="140">
        <v>171</v>
      </c>
      <c r="G50" s="139">
        <f t="shared" si="6"/>
        <v>2489</v>
      </c>
      <c r="H50" s="143">
        <f t="shared" si="22"/>
        <v>0.0007144111862612615</v>
      </c>
      <c r="I50" s="142">
        <v>1199</v>
      </c>
      <c r="J50" s="140">
        <v>1077</v>
      </c>
      <c r="K50" s="141">
        <v>132</v>
      </c>
      <c r="L50" s="140">
        <v>104</v>
      </c>
      <c r="M50" s="139">
        <f t="shared" si="23"/>
        <v>2512</v>
      </c>
      <c r="N50" s="145">
        <f t="shared" si="24"/>
        <v>-0.009156050955414052</v>
      </c>
      <c r="O50" s="144">
        <v>11879</v>
      </c>
      <c r="P50" s="140">
        <v>12065</v>
      </c>
      <c r="Q50" s="141">
        <v>991</v>
      </c>
      <c r="R50" s="140">
        <v>1078</v>
      </c>
      <c r="S50" s="139">
        <f t="shared" si="25"/>
        <v>26013</v>
      </c>
      <c r="T50" s="143">
        <f t="shared" si="26"/>
        <v>0.0006584090783457447</v>
      </c>
      <c r="U50" s="142">
        <v>11662</v>
      </c>
      <c r="V50" s="140">
        <v>11666</v>
      </c>
      <c r="W50" s="141">
        <v>549</v>
      </c>
      <c r="X50" s="140">
        <v>511</v>
      </c>
      <c r="Y50" s="139">
        <f t="shared" si="27"/>
        <v>24388</v>
      </c>
      <c r="Z50" s="138">
        <f t="shared" si="28"/>
        <v>0.06663113006396593</v>
      </c>
    </row>
    <row r="51" spans="1:26" ht="21" customHeight="1">
      <c r="A51" s="146" t="s">
        <v>446</v>
      </c>
      <c r="B51" s="373" t="s">
        <v>446</v>
      </c>
      <c r="C51" s="144">
        <v>862</v>
      </c>
      <c r="D51" s="140">
        <v>849</v>
      </c>
      <c r="E51" s="141">
        <v>352</v>
      </c>
      <c r="F51" s="140">
        <v>311</v>
      </c>
      <c r="G51" s="139">
        <f t="shared" si="6"/>
        <v>2374</v>
      </c>
      <c r="H51" s="143">
        <f t="shared" si="22"/>
        <v>0.0006814030358313519</v>
      </c>
      <c r="I51" s="142">
        <v>720</v>
      </c>
      <c r="J51" s="140">
        <v>792</v>
      </c>
      <c r="K51" s="141">
        <v>252</v>
      </c>
      <c r="L51" s="140">
        <v>253</v>
      </c>
      <c r="M51" s="139">
        <f t="shared" si="23"/>
        <v>2017</v>
      </c>
      <c r="N51" s="145">
        <f t="shared" si="24"/>
        <v>0.17699553792761535</v>
      </c>
      <c r="O51" s="144">
        <v>9719</v>
      </c>
      <c r="P51" s="140">
        <v>9990</v>
      </c>
      <c r="Q51" s="141">
        <v>2705</v>
      </c>
      <c r="R51" s="140">
        <v>2661</v>
      </c>
      <c r="S51" s="139">
        <f t="shared" si="25"/>
        <v>25075</v>
      </c>
      <c r="T51" s="143">
        <f t="shared" si="26"/>
        <v>0.0006346675754245781</v>
      </c>
      <c r="U51" s="142">
        <v>7195</v>
      </c>
      <c r="V51" s="140">
        <v>7187</v>
      </c>
      <c r="W51" s="141">
        <v>2513</v>
      </c>
      <c r="X51" s="140">
        <v>2637</v>
      </c>
      <c r="Y51" s="139">
        <f t="shared" si="27"/>
        <v>19532</v>
      </c>
      <c r="Z51" s="138">
        <f t="shared" si="28"/>
        <v>0.2837907024370263</v>
      </c>
    </row>
    <row r="52" spans="1:26" ht="21" customHeight="1">
      <c r="A52" s="146" t="s">
        <v>447</v>
      </c>
      <c r="B52" s="373" t="s">
        <v>447</v>
      </c>
      <c r="C52" s="144">
        <v>535</v>
      </c>
      <c r="D52" s="140">
        <v>471</v>
      </c>
      <c r="E52" s="141">
        <v>515</v>
      </c>
      <c r="F52" s="140">
        <v>575</v>
      </c>
      <c r="G52" s="139">
        <f t="shared" si="6"/>
        <v>2096</v>
      </c>
      <c r="H52" s="143">
        <f t="shared" si="22"/>
        <v>0.0006016094200094834</v>
      </c>
      <c r="I52" s="142">
        <v>543</v>
      </c>
      <c r="J52" s="140">
        <v>441</v>
      </c>
      <c r="K52" s="141">
        <v>862</v>
      </c>
      <c r="L52" s="140">
        <v>770</v>
      </c>
      <c r="M52" s="139">
        <f t="shared" si="23"/>
        <v>2616</v>
      </c>
      <c r="N52" s="145">
        <f t="shared" si="24"/>
        <v>-0.19877675840978593</v>
      </c>
      <c r="O52" s="144">
        <v>6613</v>
      </c>
      <c r="P52" s="140">
        <v>6610</v>
      </c>
      <c r="Q52" s="141">
        <v>6464</v>
      </c>
      <c r="R52" s="140">
        <v>6397</v>
      </c>
      <c r="S52" s="139">
        <f t="shared" si="25"/>
        <v>26084</v>
      </c>
      <c r="T52" s="143">
        <f t="shared" si="26"/>
        <v>0.0006602061430657904</v>
      </c>
      <c r="U52" s="142">
        <v>4663</v>
      </c>
      <c r="V52" s="140">
        <v>4739</v>
      </c>
      <c r="W52" s="141">
        <v>6524</v>
      </c>
      <c r="X52" s="140">
        <v>7182</v>
      </c>
      <c r="Y52" s="139">
        <f t="shared" si="27"/>
        <v>23108</v>
      </c>
      <c r="Z52" s="138">
        <f t="shared" si="28"/>
        <v>0.1287865674225377</v>
      </c>
    </row>
    <row r="53" spans="1:26" ht="21" customHeight="1">
      <c r="A53" s="146" t="s">
        <v>448</v>
      </c>
      <c r="B53" s="373" t="s">
        <v>449</v>
      </c>
      <c r="C53" s="144">
        <v>409</v>
      </c>
      <c r="D53" s="140">
        <v>693</v>
      </c>
      <c r="E53" s="141">
        <v>393</v>
      </c>
      <c r="F53" s="140">
        <v>591</v>
      </c>
      <c r="G53" s="139">
        <f t="shared" si="6"/>
        <v>2086</v>
      </c>
      <c r="H53" s="143">
        <f t="shared" si="22"/>
        <v>0.0005987391460590565</v>
      </c>
      <c r="I53" s="142">
        <v>358</v>
      </c>
      <c r="J53" s="140">
        <v>732</v>
      </c>
      <c r="K53" s="141">
        <v>353</v>
      </c>
      <c r="L53" s="140">
        <v>713</v>
      </c>
      <c r="M53" s="139">
        <f t="shared" si="23"/>
        <v>2156</v>
      </c>
      <c r="N53" s="145">
        <f t="shared" si="24"/>
        <v>-0.03246753246753242</v>
      </c>
      <c r="O53" s="144">
        <v>6394</v>
      </c>
      <c r="P53" s="140">
        <v>6245</v>
      </c>
      <c r="Q53" s="141">
        <v>3759</v>
      </c>
      <c r="R53" s="140">
        <v>3484</v>
      </c>
      <c r="S53" s="139">
        <f t="shared" si="25"/>
        <v>19882</v>
      </c>
      <c r="T53" s="143">
        <f t="shared" si="26"/>
        <v>0.0005032287431541958</v>
      </c>
      <c r="U53" s="142">
        <v>6056</v>
      </c>
      <c r="V53" s="140">
        <v>6052</v>
      </c>
      <c r="W53" s="141">
        <v>3856</v>
      </c>
      <c r="X53" s="140">
        <v>4086</v>
      </c>
      <c r="Y53" s="139">
        <f t="shared" si="27"/>
        <v>20050</v>
      </c>
      <c r="Z53" s="138">
        <f t="shared" si="28"/>
        <v>-0.008379052369077322</v>
      </c>
    </row>
    <row r="54" spans="1:26" ht="21" customHeight="1">
      <c r="A54" s="146" t="s">
        <v>450</v>
      </c>
      <c r="B54" s="373" t="s">
        <v>451</v>
      </c>
      <c r="C54" s="144">
        <v>22</v>
      </c>
      <c r="D54" s="140">
        <v>10</v>
      </c>
      <c r="E54" s="141">
        <v>682</v>
      </c>
      <c r="F54" s="140">
        <v>783</v>
      </c>
      <c r="G54" s="139">
        <f t="shared" si="6"/>
        <v>1497</v>
      </c>
      <c r="H54" s="143">
        <f t="shared" si="22"/>
        <v>0.0004296800103789106</v>
      </c>
      <c r="I54" s="142">
        <v>55</v>
      </c>
      <c r="J54" s="140">
        <v>68</v>
      </c>
      <c r="K54" s="141">
        <v>484</v>
      </c>
      <c r="L54" s="140">
        <v>498</v>
      </c>
      <c r="M54" s="139">
        <f t="shared" si="23"/>
        <v>1105</v>
      </c>
      <c r="N54" s="145">
        <f t="shared" si="24"/>
        <v>0.35475113122171953</v>
      </c>
      <c r="O54" s="144">
        <v>972</v>
      </c>
      <c r="P54" s="140">
        <v>934</v>
      </c>
      <c r="Q54" s="141">
        <v>7892</v>
      </c>
      <c r="R54" s="140">
        <v>8256</v>
      </c>
      <c r="S54" s="139">
        <f t="shared" si="25"/>
        <v>18054</v>
      </c>
      <c r="T54" s="143">
        <f t="shared" si="26"/>
        <v>0.0004569606543056962</v>
      </c>
      <c r="U54" s="142">
        <v>810</v>
      </c>
      <c r="V54" s="140">
        <v>996</v>
      </c>
      <c r="W54" s="141">
        <v>4699</v>
      </c>
      <c r="X54" s="140">
        <v>5671</v>
      </c>
      <c r="Y54" s="139">
        <f t="shared" si="27"/>
        <v>12176</v>
      </c>
      <c r="Z54" s="138">
        <f t="shared" si="28"/>
        <v>0.48275295663600515</v>
      </c>
    </row>
    <row r="55" spans="1:26" ht="21" customHeight="1">
      <c r="A55" s="146" t="s">
        <v>452</v>
      </c>
      <c r="B55" s="373" t="s">
        <v>452</v>
      </c>
      <c r="C55" s="144">
        <v>0</v>
      </c>
      <c r="D55" s="140">
        <v>0</v>
      </c>
      <c r="E55" s="141">
        <v>700</v>
      </c>
      <c r="F55" s="140">
        <v>760</v>
      </c>
      <c r="G55" s="139">
        <f t="shared" si="6"/>
        <v>1460</v>
      </c>
      <c r="H55" s="143">
        <f t="shared" si="22"/>
        <v>0.000419059996762331</v>
      </c>
      <c r="I55" s="142"/>
      <c r="J55" s="140"/>
      <c r="K55" s="141">
        <v>589</v>
      </c>
      <c r="L55" s="140">
        <v>579</v>
      </c>
      <c r="M55" s="139">
        <f t="shared" si="23"/>
        <v>1168</v>
      </c>
      <c r="N55" s="145">
        <f t="shared" si="24"/>
        <v>0.25</v>
      </c>
      <c r="O55" s="144"/>
      <c r="P55" s="140"/>
      <c r="Q55" s="141">
        <v>5852</v>
      </c>
      <c r="R55" s="140">
        <v>5931</v>
      </c>
      <c r="S55" s="139">
        <f t="shared" si="25"/>
        <v>11783</v>
      </c>
      <c r="T55" s="143">
        <f t="shared" si="26"/>
        <v>0.00029823681121546574</v>
      </c>
      <c r="U55" s="142"/>
      <c r="V55" s="140"/>
      <c r="W55" s="141">
        <v>3462</v>
      </c>
      <c r="X55" s="140">
        <v>3609</v>
      </c>
      <c r="Y55" s="139">
        <f t="shared" si="27"/>
        <v>7071</v>
      </c>
      <c r="Z55" s="138">
        <f t="shared" si="28"/>
        <v>0.6663838212416915</v>
      </c>
    </row>
    <row r="56" spans="1:26" ht="21" customHeight="1">
      <c r="A56" s="146" t="s">
        <v>453</v>
      </c>
      <c r="B56" s="373" t="s">
        <v>453</v>
      </c>
      <c r="C56" s="144">
        <v>935</v>
      </c>
      <c r="D56" s="140">
        <v>362</v>
      </c>
      <c r="E56" s="141">
        <v>96</v>
      </c>
      <c r="F56" s="140">
        <v>43</v>
      </c>
      <c r="G56" s="139">
        <f t="shared" si="6"/>
        <v>1436</v>
      </c>
      <c r="H56" s="143">
        <f t="shared" si="22"/>
        <v>0.00041217133928130636</v>
      </c>
      <c r="I56" s="142">
        <v>294</v>
      </c>
      <c r="J56" s="140">
        <v>215</v>
      </c>
      <c r="K56" s="141">
        <v>222</v>
      </c>
      <c r="L56" s="140">
        <v>69</v>
      </c>
      <c r="M56" s="139">
        <f t="shared" si="23"/>
        <v>800</v>
      </c>
      <c r="N56" s="145">
        <f t="shared" si="24"/>
        <v>0.7949999999999999</v>
      </c>
      <c r="O56" s="144">
        <v>4082</v>
      </c>
      <c r="P56" s="140">
        <v>3330</v>
      </c>
      <c r="Q56" s="141">
        <v>797</v>
      </c>
      <c r="R56" s="140">
        <v>272</v>
      </c>
      <c r="S56" s="139">
        <f t="shared" si="25"/>
        <v>8481</v>
      </c>
      <c r="T56" s="143">
        <f t="shared" si="26"/>
        <v>0.0002146606463479899</v>
      </c>
      <c r="U56" s="142">
        <v>3782</v>
      </c>
      <c r="V56" s="140">
        <v>4243</v>
      </c>
      <c r="W56" s="141">
        <v>1079</v>
      </c>
      <c r="X56" s="140">
        <v>269</v>
      </c>
      <c r="Y56" s="139">
        <f t="shared" si="27"/>
        <v>9373</v>
      </c>
      <c r="Z56" s="138">
        <f t="shared" si="28"/>
        <v>-0.09516696895337673</v>
      </c>
    </row>
    <row r="57" spans="1:26" ht="21" customHeight="1">
      <c r="A57" s="146" t="s">
        <v>454</v>
      </c>
      <c r="B57" s="373" t="s">
        <v>454</v>
      </c>
      <c r="C57" s="144">
        <v>0</v>
      </c>
      <c r="D57" s="140">
        <v>0</v>
      </c>
      <c r="E57" s="141">
        <v>721</v>
      </c>
      <c r="F57" s="140">
        <v>572</v>
      </c>
      <c r="G57" s="139">
        <f t="shared" si="6"/>
        <v>1293</v>
      </c>
      <c r="H57" s="143">
        <f t="shared" si="22"/>
        <v>0.00037112642179020134</v>
      </c>
      <c r="I57" s="142"/>
      <c r="J57" s="140"/>
      <c r="K57" s="141">
        <v>706</v>
      </c>
      <c r="L57" s="140">
        <v>579</v>
      </c>
      <c r="M57" s="139">
        <f t="shared" si="23"/>
        <v>1285</v>
      </c>
      <c r="N57" s="145">
        <f t="shared" si="24"/>
        <v>0.006225680933852118</v>
      </c>
      <c r="O57" s="144"/>
      <c r="P57" s="140"/>
      <c r="Q57" s="141">
        <v>6568</v>
      </c>
      <c r="R57" s="140">
        <v>5635</v>
      </c>
      <c r="S57" s="139">
        <f t="shared" si="25"/>
        <v>12203</v>
      </c>
      <c r="T57" s="143">
        <f t="shared" si="26"/>
        <v>0.0003088673349115105</v>
      </c>
      <c r="U57" s="142"/>
      <c r="V57" s="140"/>
      <c r="W57" s="141">
        <v>4741</v>
      </c>
      <c r="X57" s="140">
        <v>4210</v>
      </c>
      <c r="Y57" s="139">
        <f t="shared" si="27"/>
        <v>8951</v>
      </c>
      <c r="Z57" s="138">
        <f t="shared" si="28"/>
        <v>0.36331136185901025</v>
      </c>
    </row>
    <row r="58" spans="1:26" ht="21" customHeight="1">
      <c r="A58" s="146" t="s">
        <v>455</v>
      </c>
      <c r="B58" s="373" t="s">
        <v>455</v>
      </c>
      <c r="C58" s="144">
        <v>448</v>
      </c>
      <c r="D58" s="140">
        <v>653</v>
      </c>
      <c r="E58" s="141">
        <v>29</v>
      </c>
      <c r="F58" s="140">
        <v>43</v>
      </c>
      <c r="G58" s="139">
        <f t="shared" si="6"/>
        <v>1173</v>
      </c>
      <c r="H58" s="143">
        <f t="shared" si="22"/>
        <v>0.00033668313438507826</v>
      </c>
      <c r="I58" s="142">
        <v>256</v>
      </c>
      <c r="J58" s="140">
        <v>429</v>
      </c>
      <c r="K58" s="141"/>
      <c r="L58" s="140"/>
      <c r="M58" s="139">
        <f t="shared" si="23"/>
        <v>685</v>
      </c>
      <c r="N58" s="145">
        <f t="shared" si="24"/>
        <v>0.7124087591240875</v>
      </c>
      <c r="O58" s="144">
        <v>5019</v>
      </c>
      <c r="P58" s="140">
        <v>4676</v>
      </c>
      <c r="Q58" s="141">
        <v>90</v>
      </c>
      <c r="R58" s="140">
        <v>127</v>
      </c>
      <c r="S58" s="139">
        <f t="shared" si="25"/>
        <v>9912</v>
      </c>
      <c r="T58" s="143">
        <f t="shared" si="26"/>
        <v>0.00025088035922665676</v>
      </c>
      <c r="U58" s="142">
        <v>3176</v>
      </c>
      <c r="V58" s="140">
        <v>3002</v>
      </c>
      <c r="W58" s="141">
        <v>183</v>
      </c>
      <c r="X58" s="140">
        <v>179</v>
      </c>
      <c r="Y58" s="139">
        <f t="shared" si="27"/>
        <v>6540</v>
      </c>
      <c r="Z58" s="138">
        <f t="shared" si="28"/>
        <v>0.5155963302752293</v>
      </c>
    </row>
    <row r="59" spans="1:26" ht="21" customHeight="1">
      <c r="A59" s="146" t="s">
        <v>440</v>
      </c>
      <c r="B59" s="373" t="s">
        <v>456</v>
      </c>
      <c r="C59" s="144">
        <v>0</v>
      </c>
      <c r="D59" s="140">
        <v>0</v>
      </c>
      <c r="E59" s="141">
        <v>480</v>
      </c>
      <c r="F59" s="140">
        <v>513</v>
      </c>
      <c r="G59" s="139">
        <f t="shared" si="6"/>
        <v>993</v>
      </c>
      <c r="H59" s="143">
        <f t="shared" si="22"/>
        <v>0.0002850182032773936</v>
      </c>
      <c r="I59" s="142"/>
      <c r="J59" s="140"/>
      <c r="K59" s="141">
        <v>615</v>
      </c>
      <c r="L59" s="140">
        <v>681</v>
      </c>
      <c r="M59" s="139">
        <f t="shared" si="23"/>
        <v>1296</v>
      </c>
      <c r="N59" s="145">
        <f t="shared" si="24"/>
        <v>-0.23379629629629628</v>
      </c>
      <c r="O59" s="144"/>
      <c r="P59" s="140"/>
      <c r="Q59" s="141">
        <v>5419</v>
      </c>
      <c r="R59" s="140">
        <v>5936</v>
      </c>
      <c r="S59" s="139">
        <f t="shared" si="25"/>
        <v>11355</v>
      </c>
      <c r="T59" s="143">
        <f t="shared" si="26"/>
        <v>0.000287403801353782</v>
      </c>
      <c r="U59" s="142"/>
      <c r="V59" s="140"/>
      <c r="W59" s="141">
        <v>5730</v>
      </c>
      <c r="X59" s="140">
        <v>6182</v>
      </c>
      <c r="Y59" s="139">
        <f t="shared" si="27"/>
        <v>11912</v>
      </c>
      <c r="Z59" s="138">
        <f t="shared" si="28"/>
        <v>-0.0467595701813297</v>
      </c>
    </row>
    <row r="60" spans="1:26" ht="21" customHeight="1">
      <c r="A60" s="146" t="s">
        <v>457</v>
      </c>
      <c r="B60" s="373" t="s">
        <v>458</v>
      </c>
      <c r="C60" s="144">
        <v>293</v>
      </c>
      <c r="D60" s="140">
        <v>396</v>
      </c>
      <c r="E60" s="141">
        <v>147</v>
      </c>
      <c r="F60" s="140">
        <v>112</v>
      </c>
      <c r="G60" s="139">
        <f t="shared" si="6"/>
        <v>948</v>
      </c>
      <c r="H60" s="143">
        <f t="shared" si="22"/>
        <v>0.00027210197050047243</v>
      </c>
      <c r="I60" s="142">
        <v>371</v>
      </c>
      <c r="J60" s="140">
        <v>404</v>
      </c>
      <c r="K60" s="141">
        <v>147</v>
      </c>
      <c r="L60" s="140">
        <v>112</v>
      </c>
      <c r="M60" s="139">
        <f t="shared" si="23"/>
        <v>1034</v>
      </c>
      <c r="N60" s="145">
        <f t="shared" si="24"/>
        <v>-0.0831721470019342</v>
      </c>
      <c r="O60" s="144">
        <v>4473</v>
      </c>
      <c r="P60" s="140">
        <v>5305</v>
      </c>
      <c r="Q60" s="141">
        <v>1375</v>
      </c>
      <c r="R60" s="140">
        <v>1314</v>
      </c>
      <c r="S60" s="139">
        <f t="shared" si="25"/>
        <v>12467</v>
      </c>
      <c r="T60" s="143">
        <f t="shared" si="26"/>
        <v>0.0003155493783775958</v>
      </c>
      <c r="U60" s="142">
        <v>3811</v>
      </c>
      <c r="V60" s="140">
        <v>4417</v>
      </c>
      <c r="W60" s="141">
        <v>1111</v>
      </c>
      <c r="X60" s="140">
        <v>1047</v>
      </c>
      <c r="Y60" s="139">
        <f t="shared" si="27"/>
        <v>10386</v>
      </c>
      <c r="Z60" s="138">
        <f t="shared" si="28"/>
        <v>0.20036587714230691</v>
      </c>
    </row>
    <row r="61" spans="1:26" ht="21" customHeight="1">
      <c r="A61" s="146" t="s">
        <v>459</v>
      </c>
      <c r="B61" s="373" t="s">
        <v>460</v>
      </c>
      <c r="C61" s="144">
        <v>0</v>
      </c>
      <c r="D61" s="140">
        <v>0</v>
      </c>
      <c r="E61" s="141">
        <v>357</v>
      </c>
      <c r="F61" s="140">
        <v>450</v>
      </c>
      <c r="G61" s="139">
        <f t="shared" si="6"/>
        <v>807</v>
      </c>
      <c r="H61" s="143">
        <f t="shared" si="22"/>
        <v>0.00023163110779945281</v>
      </c>
      <c r="I61" s="142"/>
      <c r="J61" s="140"/>
      <c r="K61" s="141">
        <v>359</v>
      </c>
      <c r="L61" s="140">
        <v>418</v>
      </c>
      <c r="M61" s="139">
        <f t="shared" si="23"/>
        <v>777</v>
      </c>
      <c r="N61" s="145">
        <f t="shared" si="24"/>
        <v>0.03861003861003853</v>
      </c>
      <c r="O61" s="144"/>
      <c r="P61" s="140"/>
      <c r="Q61" s="141">
        <v>4892</v>
      </c>
      <c r="R61" s="140">
        <v>5150</v>
      </c>
      <c r="S61" s="139">
        <f t="shared" si="25"/>
        <v>10042</v>
      </c>
      <c r="T61" s="143">
        <f t="shared" si="26"/>
        <v>0.00025417075941828966</v>
      </c>
      <c r="U61" s="142"/>
      <c r="V61" s="140"/>
      <c r="W61" s="141">
        <v>4841</v>
      </c>
      <c r="X61" s="140">
        <v>4951</v>
      </c>
      <c r="Y61" s="139">
        <f t="shared" si="27"/>
        <v>9792</v>
      </c>
      <c r="Z61" s="138">
        <f t="shared" si="28"/>
        <v>0.025531045751634007</v>
      </c>
    </row>
    <row r="62" spans="1:26" ht="21" customHeight="1">
      <c r="A62" s="146" t="s">
        <v>461</v>
      </c>
      <c r="B62" s="373" t="s">
        <v>461</v>
      </c>
      <c r="C62" s="144">
        <v>0</v>
      </c>
      <c r="D62" s="140">
        <v>0</v>
      </c>
      <c r="E62" s="141">
        <v>402</v>
      </c>
      <c r="F62" s="140">
        <v>403</v>
      </c>
      <c r="G62" s="139">
        <f t="shared" si="6"/>
        <v>805</v>
      </c>
      <c r="H62" s="143">
        <f t="shared" si="22"/>
        <v>0.00023105705300936744</v>
      </c>
      <c r="I62" s="142"/>
      <c r="J62" s="140"/>
      <c r="K62" s="141">
        <v>309</v>
      </c>
      <c r="L62" s="140">
        <v>288</v>
      </c>
      <c r="M62" s="139">
        <f t="shared" si="23"/>
        <v>597</v>
      </c>
      <c r="N62" s="145">
        <f t="shared" si="24"/>
        <v>0.34840871021775555</v>
      </c>
      <c r="O62" s="144"/>
      <c r="P62" s="140"/>
      <c r="Q62" s="141">
        <v>3594</v>
      </c>
      <c r="R62" s="140">
        <v>3428</v>
      </c>
      <c r="S62" s="139">
        <f t="shared" si="25"/>
        <v>7022</v>
      </c>
      <c r="T62" s="143">
        <f t="shared" si="26"/>
        <v>0.00017773223188958671</v>
      </c>
      <c r="U62" s="142"/>
      <c r="V62" s="140"/>
      <c r="W62" s="141">
        <v>3764</v>
      </c>
      <c r="X62" s="140">
        <v>3438</v>
      </c>
      <c r="Y62" s="139">
        <f t="shared" si="27"/>
        <v>7202</v>
      </c>
      <c r="Z62" s="138">
        <f t="shared" si="28"/>
        <v>-0.024993057484032244</v>
      </c>
    </row>
    <row r="63" spans="1:26" ht="21" customHeight="1" thickBot="1">
      <c r="A63" s="137" t="s">
        <v>55</v>
      </c>
      <c r="B63" s="374" t="s">
        <v>55</v>
      </c>
      <c r="C63" s="135">
        <v>2058</v>
      </c>
      <c r="D63" s="131">
        <v>2322</v>
      </c>
      <c r="E63" s="132">
        <v>7298</v>
      </c>
      <c r="F63" s="131">
        <v>7037</v>
      </c>
      <c r="G63" s="130">
        <f t="shared" si="6"/>
        <v>18715</v>
      </c>
      <c r="H63" s="134">
        <f t="shared" si="22"/>
        <v>0.00537171769822399</v>
      </c>
      <c r="I63" s="133">
        <v>2642</v>
      </c>
      <c r="J63" s="131">
        <v>2851</v>
      </c>
      <c r="K63" s="132">
        <v>6760</v>
      </c>
      <c r="L63" s="131">
        <v>6715</v>
      </c>
      <c r="M63" s="130">
        <f t="shared" si="23"/>
        <v>18968</v>
      </c>
      <c r="N63" s="136">
        <f t="shared" si="24"/>
        <v>-0.013338253901307495</v>
      </c>
      <c r="O63" s="135">
        <v>26991</v>
      </c>
      <c r="P63" s="131">
        <v>26834</v>
      </c>
      <c r="Q63" s="132">
        <v>77736</v>
      </c>
      <c r="R63" s="131">
        <v>76219</v>
      </c>
      <c r="S63" s="130">
        <f t="shared" si="25"/>
        <v>207780</v>
      </c>
      <c r="T63" s="134">
        <f t="shared" si="26"/>
        <v>0.0052590719370575805</v>
      </c>
      <c r="U63" s="133">
        <v>30526</v>
      </c>
      <c r="V63" s="131">
        <v>30137</v>
      </c>
      <c r="W63" s="132">
        <v>76631</v>
      </c>
      <c r="X63" s="131">
        <v>83633</v>
      </c>
      <c r="Y63" s="130">
        <f t="shared" si="27"/>
        <v>220927</v>
      </c>
      <c r="Z63" s="129">
        <f t="shared" si="28"/>
        <v>-0.059508344385249434</v>
      </c>
    </row>
    <row r="64" spans="1:2" ht="15.75" thickTop="1">
      <c r="A64" s="128" t="s">
        <v>42</v>
      </c>
      <c r="B64" s="128"/>
    </row>
    <row r="65" spans="1:2" ht="15">
      <c r="A65" s="128" t="s">
        <v>41</v>
      </c>
      <c r="B65" s="128"/>
    </row>
    <row r="66" spans="1:3" ht="15">
      <c r="A66" s="375" t="s">
        <v>122</v>
      </c>
      <c r="B66" s="376"/>
      <c r="C66" s="376"/>
    </row>
  </sheetData>
  <sheetProtection/>
  <mergeCells count="27"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B5:B8"/>
    <mergeCell ref="O7:P7"/>
    <mergeCell ref="Q7:R7"/>
    <mergeCell ref="S7:S8"/>
    <mergeCell ref="U7:V7"/>
    <mergeCell ref="W7:X7"/>
    <mergeCell ref="M7:M8"/>
  </mergeCells>
  <conditionalFormatting sqref="Z64:Z65536 N64:N65536 Z3 N3 N5:N8 Z5:Z8">
    <cfRule type="cellIs" priority="3" dxfId="93" operator="lessThan" stopIfTrue="1">
      <formula>0</formula>
    </cfRule>
  </conditionalFormatting>
  <conditionalFormatting sqref="N9:N63 Z9:Z63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6"/>
  <sheetViews>
    <sheetView showGridLines="0" zoomScale="80" zoomScaleNormal="80" zoomScalePageLayoutView="0" workbookViewId="0" topLeftCell="A1">
      <selection activeCell="I12" sqref="I12"/>
    </sheetView>
  </sheetViews>
  <sheetFormatPr defaultColWidth="8.00390625" defaultRowHeight="15"/>
  <cols>
    <col min="1" max="1" width="25.421875" style="127" customWidth="1"/>
    <col min="2" max="2" width="40.421875" style="127" bestFit="1" customWidth="1"/>
    <col min="3" max="3" width="9.57421875" style="127" customWidth="1"/>
    <col min="4" max="4" width="10.421875" style="127" customWidth="1"/>
    <col min="5" max="5" width="8.57421875" style="127" bestFit="1" customWidth="1"/>
    <col min="6" max="6" width="10.57421875" style="127" bestFit="1" customWidth="1"/>
    <col min="7" max="7" width="10.00390625" style="127" customWidth="1"/>
    <col min="8" max="8" width="10.7109375" style="127" customWidth="1"/>
    <col min="9" max="9" width="9.421875" style="127" customWidth="1"/>
    <col min="10" max="10" width="11.57421875" style="127" bestFit="1" customWidth="1"/>
    <col min="11" max="11" width="9.00390625" style="127" bestFit="1" customWidth="1"/>
    <col min="12" max="12" width="10.57421875" style="127" bestFit="1" customWidth="1"/>
    <col min="13" max="13" width="9.8515625" style="127" customWidth="1"/>
    <col min="14" max="14" width="10.00390625" style="127" customWidth="1"/>
    <col min="15" max="15" width="10.421875" style="127" customWidth="1"/>
    <col min="16" max="16" width="12.421875" style="127" bestFit="1" customWidth="1"/>
    <col min="17" max="17" width="9.421875" style="127" customWidth="1"/>
    <col min="18" max="18" width="10.57421875" style="127" bestFit="1" customWidth="1"/>
    <col min="19" max="19" width="11.8515625" style="127" customWidth="1"/>
    <col min="20" max="20" width="10.140625" style="127" customWidth="1"/>
    <col min="21" max="21" width="10.28125" style="127" customWidth="1"/>
    <col min="22" max="22" width="11.57421875" style="127" bestFit="1" customWidth="1"/>
    <col min="23" max="24" width="10.28125" style="127" customWidth="1"/>
    <col min="25" max="25" width="10.7109375" style="127" customWidth="1"/>
    <col min="26" max="26" width="9.8515625" style="127" bestFit="1" customWidth="1"/>
    <col min="27" max="16384" width="8.00390625" style="127" customWidth="1"/>
  </cols>
  <sheetData>
    <row r="1" spans="25:26" ht="18.75" thickBot="1">
      <c r="Y1" s="576" t="s">
        <v>28</v>
      </c>
      <c r="Z1" s="577"/>
    </row>
    <row r="2" ht="5.25" customHeight="1" thickBot="1"/>
    <row r="3" spans="1:26" ht="24" customHeight="1" thickTop="1">
      <c r="A3" s="578" t="s">
        <v>123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80"/>
    </row>
    <row r="4" spans="1:26" ht="21" customHeight="1" thickBot="1">
      <c r="A4" s="590" t="s">
        <v>44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2"/>
    </row>
    <row r="5" spans="1:26" s="173" customFormat="1" ht="19.5" customHeight="1" thickBot="1" thickTop="1">
      <c r="A5" s="581" t="s">
        <v>120</v>
      </c>
      <c r="B5" s="671" t="s">
        <v>121</v>
      </c>
      <c r="C5" s="674" t="s">
        <v>36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6"/>
      <c r="O5" s="677" t="s">
        <v>35</v>
      </c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6"/>
    </row>
    <row r="6" spans="1:26" s="172" customFormat="1" ht="26.25" customHeight="1" thickBot="1">
      <c r="A6" s="582"/>
      <c r="B6" s="672"/>
      <c r="C6" s="666" t="s">
        <v>154</v>
      </c>
      <c r="D6" s="662"/>
      <c r="E6" s="662"/>
      <c r="F6" s="662"/>
      <c r="G6" s="663"/>
      <c r="H6" s="669" t="s">
        <v>34</v>
      </c>
      <c r="I6" s="666" t="s">
        <v>155</v>
      </c>
      <c r="J6" s="662"/>
      <c r="K6" s="662"/>
      <c r="L6" s="662"/>
      <c r="M6" s="663"/>
      <c r="N6" s="669" t="s">
        <v>33</v>
      </c>
      <c r="O6" s="661" t="s">
        <v>156</v>
      </c>
      <c r="P6" s="662"/>
      <c r="Q6" s="662"/>
      <c r="R6" s="662"/>
      <c r="S6" s="663"/>
      <c r="T6" s="669" t="s">
        <v>34</v>
      </c>
      <c r="U6" s="661" t="s">
        <v>157</v>
      </c>
      <c r="V6" s="662"/>
      <c r="W6" s="662"/>
      <c r="X6" s="662"/>
      <c r="Y6" s="663"/>
      <c r="Z6" s="669" t="s">
        <v>33</v>
      </c>
    </row>
    <row r="7" spans="1:26" s="167" customFormat="1" ht="26.25" customHeight="1">
      <c r="A7" s="583"/>
      <c r="B7" s="672"/>
      <c r="C7" s="594" t="s">
        <v>22</v>
      </c>
      <c r="D7" s="589"/>
      <c r="E7" s="585" t="s">
        <v>21</v>
      </c>
      <c r="F7" s="589"/>
      <c r="G7" s="572" t="s">
        <v>17</v>
      </c>
      <c r="H7" s="565"/>
      <c r="I7" s="668" t="s">
        <v>22</v>
      </c>
      <c r="J7" s="589"/>
      <c r="K7" s="585" t="s">
        <v>21</v>
      </c>
      <c r="L7" s="589"/>
      <c r="M7" s="572" t="s">
        <v>17</v>
      </c>
      <c r="N7" s="565"/>
      <c r="O7" s="668" t="s">
        <v>22</v>
      </c>
      <c r="P7" s="589"/>
      <c r="Q7" s="585" t="s">
        <v>21</v>
      </c>
      <c r="R7" s="589"/>
      <c r="S7" s="572" t="s">
        <v>17</v>
      </c>
      <c r="T7" s="565"/>
      <c r="U7" s="668" t="s">
        <v>22</v>
      </c>
      <c r="V7" s="589"/>
      <c r="W7" s="585" t="s">
        <v>21</v>
      </c>
      <c r="X7" s="589"/>
      <c r="Y7" s="572" t="s">
        <v>17</v>
      </c>
      <c r="Z7" s="565"/>
    </row>
    <row r="8" spans="1:26" s="167" customFormat="1" ht="19.5" customHeight="1" thickBot="1">
      <c r="A8" s="584"/>
      <c r="B8" s="673"/>
      <c r="C8" s="170" t="s">
        <v>31</v>
      </c>
      <c r="D8" s="168" t="s">
        <v>30</v>
      </c>
      <c r="E8" s="169" t="s">
        <v>31</v>
      </c>
      <c r="F8" s="377" t="s">
        <v>30</v>
      </c>
      <c r="G8" s="667"/>
      <c r="H8" s="670"/>
      <c r="I8" s="170" t="s">
        <v>31</v>
      </c>
      <c r="J8" s="168" t="s">
        <v>30</v>
      </c>
      <c r="K8" s="169" t="s">
        <v>31</v>
      </c>
      <c r="L8" s="377" t="s">
        <v>30</v>
      </c>
      <c r="M8" s="667"/>
      <c r="N8" s="670"/>
      <c r="O8" s="170" t="s">
        <v>31</v>
      </c>
      <c r="P8" s="168" t="s">
        <v>30</v>
      </c>
      <c r="Q8" s="169" t="s">
        <v>31</v>
      </c>
      <c r="R8" s="377" t="s">
        <v>30</v>
      </c>
      <c r="S8" s="667"/>
      <c r="T8" s="670"/>
      <c r="U8" s="170" t="s">
        <v>31</v>
      </c>
      <c r="V8" s="168" t="s">
        <v>30</v>
      </c>
      <c r="W8" s="169" t="s">
        <v>31</v>
      </c>
      <c r="X8" s="377" t="s">
        <v>30</v>
      </c>
      <c r="Y8" s="667"/>
      <c r="Z8" s="670"/>
    </row>
    <row r="9" spans="1:26" s="156" customFormat="1" ht="18" customHeight="1" thickBot="1" thickTop="1">
      <c r="A9" s="166" t="s">
        <v>24</v>
      </c>
      <c r="B9" s="371"/>
      <c r="C9" s="165">
        <f>SUM(C10:C63)</f>
        <v>11860.885</v>
      </c>
      <c r="D9" s="159">
        <f>SUM(D10:D63)</f>
        <v>11860.885</v>
      </c>
      <c r="E9" s="160">
        <f>SUM(E10:E63)</f>
        <v>1465.5379999999996</v>
      </c>
      <c r="F9" s="159">
        <f>SUM(F10:F63)</f>
        <v>1465.538</v>
      </c>
      <c r="G9" s="158">
        <f aca="true" t="shared" si="0" ref="G9:G20">SUM(C9:F9)</f>
        <v>26652.846</v>
      </c>
      <c r="H9" s="162">
        <f aca="true" t="shared" si="1" ref="H9:H63">G9/$G$9</f>
        <v>1</v>
      </c>
      <c r="I9" s="161">
        <f>SUM(I10:I63)</f>
        <v>12160.971999999998</v>
      </c>
      <c r="J9" s="159">
        <f>SUM(J10:J63)</f>
        <v>12160.971999999996</v>
      </c>
      <c r="K9" s="160">
        <f>SUM(K10:K63)</f>
        <v>1509.9099999999996</v>
      </c>
      <c r="L9" s="159">
        <f>SUM(L10:L63)</f>
        <v>1509.9099999999999</v>
      </c>
      <c r="M9" s="158">
        <f aca="true" t="shared" si="2" ref="M9:M20">SUM(I9:L9)</f>
        <v>27341.763999999996</v>
      </c>
      <c r="N9" s="164">
        <f aca="true" t="shared" si="3" ref="N9:N20">IF(ISERROR(G9/M9-1),"         /0",(G9/M9-1))</f>
        <v>-0.025196545475266174</v>
      </c>
      <c r="O9" s="163">
        <f>SUM(O10:O63)</f>
        <v>131136.78899999996</v>
      </c>
      <c r="P9" s="159">
        <f>SUM(P10:P63)</f>
        <v>131136.78900000008</v>
      </c>
      <c r="Q9" s="160">
        <f>SUM(Q10:Q63)</f>
        <v>16024.101999999984</v>
      </c>
      <c r="R9" s="159">
        <f>SUM(R10:R63)</f>
        <v>16024.101999999992</v>
      </c>
      <c r="S9" s="158">
        <f aca="true" t="shared" si="4" ref="S9:S20">SUM(O9:R9)</f>
        <v>294321.78200000006</v>
      </c>
      <c r="T9" s="162">
        <f aca="true" t="shared" si="5" ref="T9:T63">S9/$S$9</f>
        <v>1</v>
      </c>
      <c r="U9" s="161">
        <f>SUM(U10:U63)</f>
        <v>126536.20300000007</v>
      </c>
      <c r="V9" s="159">
        <f>SUM(V10:V63)</f>
        <v>126536.20300000001</v>
      </c>
      <c r="W9" s="160">
        <f>SUM(W10:W63)</f>
        <v>15413.581999999991</v>
      </c>
      <c r="X9" s="159">
        <f>SUM(X10:X63)</f>
        <v>15413.581999999984</v>
      </c>
      <c r="Y9" s="158">
        <f aca="true" t="shared" si="6" ref="Y9:Y20">SUM(U9:X9)</f>
        <v>283899.57000000007</v>
      </c>
      <c r="Z9" s="157">
        <f>IF(ISERROR(S9/Y9-1),"         /0",(S9/Y9-1))</f>
        <v>0.036710911538189395</v>
      </c>
    </row>
    <row r="10" spans="1:26" ht="18.75" customHeight="1" thickTop="1">
      <c r="A10" s="155" t="s">
        <v>366</v>
      </c>
      <c r="B10" s="372" t="s">
        <v>367</v>
      </c>
      <c r="C10" s="153">
        <v>5495.360999999999</v>
      </c>
      <c r="D10" s="149">
        <v>4431.249</v>
      </c>
      <c r="E10" s="150">
        <v>186.31300000000005</v>
      </c>
      <c r="F10" s="149">
        <v>96.533</v>
      </c>
      <c r="G10" s="148">
        <f t="shared" si="0"/>
        <v>10209.455999999998</v>
      </c>
      <c r="H10" s="152">
        <f t="shared" si="1"/>
        <v>0.3830531268593229</v>
      </c>
      <c r="I10" s="151">
        <v>5545.241999999998</v>
      </c>
      <c r="J10" s="149">
        <v>4341.641</v>
      </c>
      <c r="K10" s="150">
        <v>366.674</v>
      </c>
      <c r="L10" s="149">
        <v>162.68999999999997</v>
      </c>
      <c r="M10" s="148">
        <f t="shared" si="2"/>
        <v>10416.246999999998</v>
      </c>
      <c r="N10" s="154">
        <f t="shared" si="3"/>
        <v>-0.019852735827020962</v>
      </c>
      <c r="O10" s="153">
        <v>60506.433999999965</v>
      </c>
      <c r="P10" s="149">
        <v>50449.797000000086</v>
      </c>
      <c r="Q10" s="150">
        <v>3457.7269999999935</v>
      </c>
      <c r="R10" s="149">
        <v>1382.990999999997</v>
      </c>
      <c r="S10" s="148">
        <f t="shared" si="4"/>
        <v>115796.94900000005</v>
      </c>
      <c r="T10" s="152">
        <f t="shared" si="5"/>
        <v>0.3934365584943354</v>
      </c>
      <c r="U10" s="151">
        <v>58076.26700000009</v>
      </c>
      <c r="V10" s="149">
        <v>48629.06600000002</v>
      </c>
      <c r="W10" s="150">
        <v>3311.3050000000003</v>
      </c>
      <c r="X10" s="149">
        <v>1642.17899999999</v>
      </c>
      <c r="Y10" s="148">
        <f t="shared" si="6"/>
        <v>111658.81700000008</v>
      </c>
      <c r="Z10" s="147">
        <f aca="true" t="shared" si="7" ref="Z10:Z20">IF(ISERROR(S10/Y10-1),"         /0",IF(S10/Y10&gt;5,"  *  ",(S10/Y10-1)))</f>
        <v>0.037060503694929636</v>
      </c>
    </row>
    <row r="11" spans="1:26" ht="18.75" customHeight="1">
      <c r="A11" s="155" t="s">
        <v>368</v>
      </c>
      <c r="B11" s="372" t="s">
        <v>369</v>
      </c>
      <c r="C11" s="153">
        <v>1086.768</v>
      </c>
      <c r="D11" s="149">
        <v>1325.0819999999999</v>
      </c>
      <c r="E11" s="150">
        <v>54.831</v>
      </c>
      <c r="F11" s="149">
        <v>10.79</v>
      </c>
      <c r="G11" s="148">
        <f t="shared" si="0"/>
        <v>2477.471</v>
      </c>
      <c r="H11" s="152">
        <f>G11/$G$9</f>
        <v>0.09295333789119556</v>
      </c>
      <c r="I11" s="151">
        <v>1134.7869999999998</v>
      </c>
      <c r="J11" s="149">
        <v>1248.557</v>
      </c>
      <c r="K11" s="150">
        <v>81.361</v>
      </c>
      <c r="L11" s="149">
        <v>88.84</v>
      </c>
      <c r="M11" s="148">
        <f t="shared" si="2"/>
        <v>2553.545</v>
      </c>
      <c r="N11" s="154">
        <f t="shared" si="3"/>
        <v>-0.029791525115085093</v>
      </c>
      <c r="O11" s="153">
        <v>13652.90500000001</v>
      </c>
      <c r="P11" s="149">
        <v>13554.138000000003</v>
      </c>
      <c r="Q11" s="150">
        <v>898.4809999999999</v>
      </c>
      <c r="R11" s="149">
        <v>999.9879999999994</v>
      </c>
      <c r="S11" s="148">
        <f t="shared" si="4"/>
        <v>29105.51200000001</v>
      </c>
      <c r="T11" s="152">
        <f>S11/$S$9</f>
        <v>0.09889010525221678</v>
      </c>
      <c r="U11" s="151">
        <v>12245.273000000001</v>
      </c>
      <c r="V11" s="149">
        <v>13184.629000000004</v>
      </c>
      <c r="W11" s="150">
        <v>873.2149999999996</v>
      </c>
      <c r="X11" s="149">
        <v>995.1319999999992</v>
      </c>
      <c r="Y11" s="148">
        <f t="shared" si="6"/>
        <v>27298.249000000003</v>
      </c>
      <c r="Z11" s="147">
        <f t="shared" si="7"/>
        <v>0.06620435618416431</v>
      </c>
    </row>
    <row r="12" spans="1:26" ht="18.75" customHeight="1">
      <c r="A12" s="146" t="s">
        <v>370</v>
      </c>
      <c r="B12" s="373" t="s">
        <v>371</v>
      </c>
      <c r="C12" s="144">
        <v>1051.4370000000001</v>
      </c>
      <c r="D12" s="140">
        <v>879.076</v>
      </c>
      <c r="E12" s="141">
        <v>55.43000000000001</v>
      </c>
      <c r="F12" s="140">
        <v>25.652</v>
      </c>
      <c r="G12" s="139">
        <f t="shared" si="0"/>
        <v>2011.5950000000003</v>
      </c>
      <c r="H12" s="143">
        <f t="shared" si="1"/>
        <v>0.07547392875042314</v>
      </c>
      <c r="I12" s="142">
        <v>934.0189999999998</v>
      </c>
      <c r="J12" s="140">
        <v>933.2170000000001</v>
      </c>
      <c r="K12" s="141">
        <v>54.699000000000005</v>
      </c>
      <c r="L12" s="140">
        <v>37.635999999999996</v>
      </c>
      <c r="M12" s="139">
        <f t="shared" si="2"/>
        <v>1959.571</v>
      </c>
      <c r="N12" s="145">
        <f t="shared" si="3"/>
        <v>0.026548668050303093</v>
      </c>
      <c r="O12" s="144">
        <v>11370.391000000005</v>
      </c>
      <c r="P12" s="140">
        <v>10196.354999999996</v>
      </c>
      <c r="Q12" s="141">
        <v>628.391</v>
      </c>
      <c r="R12" s="140">
        <v>325.74699999999996</v>
      </c>
      <c r="S12" s="139">
        <f t="shared" si="4"/>
        <v>22520.884</v>
      </c>
      <c r="T12" s="143">
        <f t="shared" si="5"/>
        <v>0.07651789767975783</v>
      </c>
      <c r="U12" s="142">
        <v>11241.51000000001</v>
      </c>
      <c r="V12" s="140">
        <v>10522.220999999992</v>
      </c>
      <c r="W12" s="141">
        <v>660.2399999999994</v>
      </c>
      <c r="X12" s="140">
        <v>291.4250000000001</v>
      </c>
      <c r="Y12" s="139">
        <f t="shared" si="6"/>
        <v>22715.395999999997</v>
      </c>
      <c r="Z12" s="138">
        <f t="shared" si="7"/>
        <v>-0.008563002819761523</v>
      </c>
    </row>
    <row r="13" spans="1:26" ht="18.75" customHeight="1">
      <c r="A13" s="146" t="s">
        <v>374</v>
      </c>
      <c r="B13" s="373" t="s">
        <v>375</v>
      </c>
      <c r="C13" s="144">
        <v>676.601</v>
      </c>
      <c r="D13" s="140">
        <v>1074.82</v>
      </c>
      <c r="E13" s="141">
        <v>8.849000000000002</v>
      </c>
      <c r="F13" s="140">
        <v>18.256</v>
      </c>
      <c r="G13" s="139">
        <f t="shared" si="0"/>
        <v>1778.5259999999998</v>
      </c>
      <c r="H13" s="143">
        <f t="shared" si="1"/>
        <v>0.06672930913269073</v>
      </c>
      <c r="I13" s="142">
        <v>781.537</v>
      </c>
      <c r="J13" s="140">
        <v>981.34</v>
      </c>
      <c r="K13" s="141">
        <v>17.621</v>
      </c>
      <c r="L13" s="140">
        <v>23.766</v>
      </c>
      <c r="M13" s="139">
        <f t="shared" si="2"/>
        <v>1804.2640000000001</v>
      </c>
      <c r="N13" s="145">
        <f t="shared" si="3"/>
        <v>-0.014265096460385096</v>
      </c>
      <c r="O13" s="144">
        <v>7479.355000000002</v>
      </c>
      <c r="P13" s="140">
        <v>10259.998000000005</v>
      </c>
      <c r="Q13" s="141">
        <v>132.71200000000002</v>
      </c>
      <c r="R13" s="140">
        <v>178.8360000000001</v>
      </c>
      <c r="S13" s="139">
        <f t="shared" si="4"/>
        <v>18050.901000000005</v>
      </c>
      <c r="T13" s="143">
        <f t="shared" si="5"/>
        <v>0.061330496429244916</v>
      </c>
      <c r="U13" s="142">
        <v>8711.264000000008</v>
      </c>
      <c r="V13" s="140">
        <v>10483.778000000004</v>
      </c>
      <c r="W13" s="141">
        <v>152.01300000000003</v>
      </c>
      <c r="X13" s="140">
        <v>180.93199999999987</v>
      </c>
      <c r="Y13" s="139">
        <f t="shared" si="6"/>
        <v>19527.987000000012</v>
      </c>
      <c r="Z13" s="138">
        <f t="shared" si="7"/>
        <v>-0.07563943994841893</v>
      </c>
    </row>
    <row r="14" spans="1:26" ht="18.75" customHeight="1">
      <c r="A14" s="146" t="s">
        <v>376</v>
      </c>
      <c r="B14" s="373" t="s">
        <v>377</v>
      </c>
      <c r="C14" s="144">
        <v>311.605</v>
      </c>
      <c r="D14" s="140">
        <v>601.8040000000001</v>
      </c>
      <c r="E14" s="141">
        <v>148.555</v>
      </c>
      <c r="F14" s="140">
        <v>257.089</v>
      </c>
      <c r="G14" s="139">
        <f aca="true" t="shared" si="8" ref="G14:G19">SUM(C14:F14)</f>
        <v>1319.053</v>
      </c>
      <c r="H14" s="143">
        <f aca="true" t="shared" si="9" ref="H14:H19">G14/$G$9</f>
        <v>0.04949013700075407</v>
      </c>
      <c r="I14" s="142">
        <v>285.013</v>
      </c>
      <c r="J14" s="140">
        <v>770.7690000000002</v>
      </c>
      <c r="K14" s="141">
        <v>81.839</v>
      </c>
      <c r="L14" s="140">
        <v>297.49399999999997</v>
      </c>
      <c r="M14" s="139">
        <f aca="true" t="shared" si="10" ref="M14:M19">SUM(I14:L14)</f>
        <v>1435.115</v>
      </c>
      <c r="N14" s="145">
        <f aca="true" t="shared" si="11" ref="N14:N19">IF(ISERROR(G14/M14-1),"         /0",(G14/M14-1))</f>
        <v>-0.08087296140030586</v>
      </c>
      <c r="O14" s="144">
        <v>2861.0460000000003</v>
      </c>
      <c r="P14" s="140">
        <v>8521.921000000002</v>
      </c>
      <c r="Q14" s="141">
        <v>822.6330000000003</v>
      </c>
      <c r="R14" s="140">
        <v>2393.508999999999</v>
      </c>
      <c r="S14" s="139">
        <f aca="true" t="shared" si="12" ref="S14:S19">SUM(O14:R14)</f>
        <v>14599.109</v>
      </c>
      <c r="T14" s="143">
        <f aca="true" t="shared" si="13" ref="T14:T19">S14/$S$9</f>
        <v>0.04960254351816882</v>
      </c>
      <c r="U14" s="142">
        <v>2498.5139999999988</v>
      </c>
      <c r="V14" s="140">
        <v>7045.271000000002</v>
      </c>
      <c r="W14" s="141">
        <v>830.1290000000001</v>
      </c>
      <c r="X14" s="140">
        <v>2089.150999999999</v>
      </c>
      <c r="Y14" s="139">
        <f aca="true" t="shared" si="14" ref="Y14:Y19">SUM(U14:X14)</f>
        <v>12463.064999999999</v>
      </c>
      <c r="Z14" s="138">
        <f t="shared" si="7"/>
        <v>0.17138994300358723</v>
      </c>
    </row>
    <row r="15" spans="1:26" ht="18.75" customHeight="1">
      <c r="A15" s="146" t="s">
        <v>399</v>
      </c>
      <c r="B15" s="373" t="s">
        <v>400</v>
      </c>
      <c r="C15" s="144">
        <v>621.4399999999999</v>
      </c>
      <c r="D15" s="140">
        <v>469.65099999999995</v>
      </c>
      <c r="E15" s="141">
        <v>4.531</v>
      </c>
      <c r="F15" s="140">
        <v>4.713</v>
      </c>
      <c r="G15" s="139">
        <f t="shared" si="8"/>
        <v>1100.3349999999998</v>
      </c>
      <c r="H15" s="143">
        <f t="shared" si="9"/>
        <v>0.0412839589438216</v>
      </c>
      <c r="I15" s="142">
        <v>617.76</v>
      </c>
      <c r="J15" s="140">
        <v>509.534</v>
      </c>
      <c r="K15" s="141">
        <v>0.4610000000000001</v>
      </c>
      <c r="L15" s="140">
        <v>0.25</v>
      </c>
      <c r="M15" s="139">
        <f t="shared" si="10"/>
        <v>1128.0049999999999</v>
      </c>
      <c r="N15" s="145">
        <f t="shared" si="11"/>
        <v>-0.024530033111555438</v>
      </c>
      <c r="O15" s="144">
        <v>7391.858999999999</v>
      </c>
      <c r="P15" s="140">
        <v>5630.180000000003</v>
      </c>
      <c r="Q15" s="141">
        <v>31.967000000000006</v>
      </c>
      <c r="R15" s="140">
        <v>56.982</v>
      </c>
      <c r="S15" s="139">
        <f t="shared" si="12"/>
        <v>13110.988000000001</v>
      </c>
      <c r="T15" s="143">
        <f t="shared" si="13"/>
        <v>0.044546441350372085</v>
      </c>
      <c r="U15" s="142">
        <v>7959.267999999999</v>
      </c>
      <c r="V15" s="140">
        <v>5650.883000000009</v>
      </c>
      <c r="W15" s="141">
        <v>15.513999999999998</v>
      </c>
      <c r="X15" s="140">
        <v>16.503999999999998</v>
      </c>
      <c r="Y15" s="139">
        <f t="shared" si="14"/>
        <v>13642.169000000009</v>
      </c>
      <c r="Z15" s="138">
        <f t="shared" si="7"/>
        <v>-0.03893669694313329</v>
      </c>
    </row>
    <row r="16" spans="1:26" ht="18.75" customHeight="1">
      <c r="A16" s="146" t="s">
        <v>372</v>
      </c>
      <c r="B16" s="373" t="s">
        <v>373</v>
      </c>
      <c r="C16" s="144">
        <v>429.681</v>
      </c>
      <c r="D16" s="140">
        <v>614.4120000000001</v>
      </c>
      <c r="E16" s="141">
        <v>2.766</v>
      </c>
      <c r="F16" s="140">
        <v>6.627000000000001</v>
      </c>
      <c r="G16" s="139">
        <f t="shared" si="8"/>
        <v>1053.486</v>
      </c>
      <c r="H16" s="143">
        <f t="shared" si="9"/>
        <v>0.03952621044671928</v>
      </c>
      <c r="I16" s="142">
        <v>439.22999999999996</v>
      </c>
      <c r="J16" s="140">
        <v>506.1570000000001</v>
      </c>
      <c r="K16" s="141">
        <v>3.8450000000000006</v>
      </c>
      <c r="L16" s="140">
        <v>4.601</v>
      </c>
      <c r="M16" s="139">
        <f t="shared" si="10"/>
        <v>953.8330000000001</v>
      </c>
      <c r="N16" s="145">
        <f t="shared" si="11"/>
        <v>0.10447636011754668</v>
      </c>
      <c r="O16" s="144">
        <v>4668.3690000000015</v>
      </c>
      <c r="P16" s="140">
        <v>5725.089</v>
      </c>
      <c r="Q16" s="141">
        <v>22.36999999999999</v>
      </c>
      <c r="R16" s="140">
        <v>39.14800000000002</v>
      </c>
      <c r="S16" s="139">
        <f t="shared" si="12"/>
        <v>10454.976000000002</v>
      </c>
      <c r="T16" s="143">
        <f t="shared" si="13"/>
        <v>0.035522263860171925</v>
      </c>
      <c r="U16" s="142">
        <v>3756.8859999999995</v>
      </c>
      <c r="V16" s="140">
        <v>4737.662000000001</v>
      </c>
      <c r="W16" s="141">
        <v>31.752</v>
      </c>
      <c r="X16" s="140">
        <v>39.77900000000002</v>
      </c>
      <c r="Y16" s="139">
        <f t="shared" si="14"/>
        <v>8566.079000000002</v>
      </c>
      <c r="Z16" s="138">
        <f>IF(ISERROR(S16/Y16-1),"         /0",IF(S16/Y16&gt;5,"  *  ",(S16/Y16-1)))</f>
        <v>0.22050893997125187</v>
      </c>
    </row>
    <row r="17" spans="1:26" ht="18.75" customHeight="1">
      <c r="A17" s="146" t="s">
        <v>407</v>
      </c>
      <c r="B17" s="373" t="s">
        <v>408</v>
      </c>
      <c r="C17" s="144">
        <v>169.75699999999998</v>
      </c>
      <c r="D17" s="140">
        <v>111.923</v>
      </c>
      <c r="E17" s="141">
        <v>105.34899999999996</v>
      </c>
      <c r="F17" s="140">
        <v>63.441999999999986</v>
      </c>
      <c r="G17" s="139">
        <f t="shared" si="8"/>
        <v>450.4709999999999</v>
      </c>
      <c r="H17" s="143">
        <f t="shared" si="9"/>
        <v>0.016901422084530854</v>
      </c>
      <c r="I17" s="142">
        <v>223.75099999999995</v>
      </c>
      <c r="J17" s="140">
        <v>182.89600000000002</v>
      </c>
      <c r="K17" s="141">
        <v>48.814</v>
      </c>
      <c r="L17" s="140">
        <v>42.01400000000001</v>
      </c>
      <c r="M17" s="139">
        <f t="shared" si="10"/>
        <v>497.47499999999997</v>
      </c>
      <c r="N17" s="145">
        <f t="shared" si="11"/>
        <v>-0.09448515000753821</v>
      </c>
      <c r="O17" s="144">
        <v>1919.5499999999988</v>
      </c>
      <c r="P17" s="140">
        <v>1105.2969999999996</v>
      </c>
      <c r="Q17" s="141">
        <v>777.8329999999978</v>
      </c>
      <c r="R17" s="140">
        <v>597.916999999998</v>
      </c>
      <c r="S17" s="139">
        <f t="shared" si="12"/>
        <v>4400.596999999994</v>
      </c>
      <c r="T17" s="143">
        <f t="shared" si="13"/>
        <v>0.014951652474025839</v>
      </c>
      <c r="U17" s="142">
        <v>2197.343</v>
      </c>
      <c r="V17" s="140">
        <v>1317.9759999999983</v>
      </c>
      <c r="W17" s="141">
        <v>890.0589999999978</v>
      </c>
      <c r="X17" s="140">
        <v>683.4829999999973</v>
      </c>
      <c r="Y17" s="139">
        <f t="shared" si="14"/>
        <v>5088.8609999999935</v>
      </c>
      <c r="Z17" s="138">
        <f>IF(ISERROR(S17/Y17-1),"         /0",IF(S17/Y17&gt;5,"  *  ",(S17/Y17-1)))</f>
        <v>-0.13524912549193235</v>
      </c>
    </row>
    <row r="18" spans="1:26" ht="18.75" customHeight="1">
      <c r="A18" s="146" t="s">
        <v>386</v>
      </c>
      <c r="B18" s="373" t="s">
        <v>387</v>
      </c>
      <c r="C18" s="144">
        <v>254.43599999999998</v>
      </c>
      <c r="D18" s="140">
        <v>166.031</v>
      </c>
      <c r="E18" s="141">
        <v>3.6219999999999994</v>
      </c>
      <c r="F18" s="140">
        <v>7.864000000000001</v>
      </c>
      <c r="G18" s="139">
        <f t="shared" si="8"/>
        <v>431.953</v>
      </c>
      <c r="H18" s="143">
        <f t="shared" si="9"/>
        <v>0.016206636994788474</v>
      </c>
      <c r="I18" s="142">
        <v>248.251</v>
      </c>
      <c r="J18" s="140">
        <v>201.19099999999997</v>
      </c>
      <c r="K18" s="141">
        <v>15.733</v>
      </c>
      <c r="L18" s="140">
        <v>6.653999999999999</v>
      </c>
      <c r="M18" s="139">
        <f t="shared" si="10"/>
        <v>471.829</v>
      </c>
      <c r="N18" s="145">
        <f t="shared" si="11"/>
        <v>-0.08451366914708514</v>
      </c>
      <c r="O18" s="144">
        <v>2189.823999999999</v>
      </c>
      <c r="P18" s="140">
        <v>1854.6339999999998</v>
      </c>
      <c r="Q18" s="141">
        <v>101.99000000000001</v>
      </c>
      <c r="R18" s="140">
        <v>129.121</v>
      </c>
      <c r="S18" s="139">
        <f t="shared" si="12"/>
        <v>4275.568999999999</v>
      </c>
      <c r="T18" s="143">
        <f t="shared" si="13"/>
        <v>0.014526852110456432</v>
      </c>
      <c r="U18" s="142">
        <v>1933.6460000000002</v>
      </c>
      <c r="V18" s="140">
        <v>2134.477</v>
      </c>
      <c r="W18" s="141">
        <v>73.60800000000002</v>
      </c>
      <c r="X18" s="140">
        <v>129.09699999999998</v>
      </c>
      <c r="Y18" s="139">
        <f t="shared" si="14"/>
        <v>4270.8279999999995</v>
      </c>
      <c r="Z18" s="138">
        <f>IF(ISERROR(S18/Y18-1),"         /0",IF(S18/Y18&gt;5,"  *  ",(S18/Y18-1)))</f>
        <v>0.0011100891911355326</v>
      </c>
    </row>
    <row r="19" spans="1:26" ht="18.75" customHeight="1">
      <c r="A19" s="146" t="s">
        <v>447</v>
      </c>
      <c r="B19" s="373" t="s">
        <v>447</v>
      </c>
      <c r="C19" s="144">
        <v>134.37199999999999</v>
      </c>
      <c r="D19" s="140">
        <v>54.31099999999999</v>
      </c>
      <c r="E19" s="141">
        <v>193.529</v>
      </c>
      <c r="F19" s="140">
        <v>39.217999999999996</v>
      </c>
      <c r="G19" s="139">
        <f t="shared" si="8"/>
        <v>421.43</v>
      </c>
      <c r="H19" s="143">
        <f t="shared" si="9"/>
        <v>0.015811819870943614</v>
      </c>
      <c r="I19" s="142">
        <v>260.373</v>
      </c>
      <c r="J19" s="140">
        <v>187.01199999999997</v>
      </c>
      <c r="K19" s="141">
        <v>54.922999999999995</v>
      </c>
      <c r="L19" s="140">
        <v>17.061999999999994</v>
      </c>
      <c r="M19" s="139">
        <f t="shared" si="10"/>
        <v>519.37</v>
      </c>
      <c r="N19" s="145">
        <f t="shared" si="11"/>
        <v>-0.18857461925024543</v>
      </c>
      <c r="O19" s="144">
        <v>1969.2590000000005</v>
      </c>
      <c r="P19" s="140">
        <v>1070.9660000000008</v>
      </c>
      <c r="Q19" s="141">
        <v>1332.6669999999997</v>
      </c>
      <c r="R19" s="140">
        <v>231.45700000000008</v>
      </c>
      <c r="S19" s="139">
        <f t="shared" si="12"/>
        <v>4604.349000000001</v>
      </c>
      <c r="T19" s="143">
        <f t="shared" si="13"/>
        <v>0.015643928793554262</v>
      </c>
      <c r="U19" s="142">
        <v>2373.5609999999997</v>
      </c>
      <c r="V19" s="140">
        <v>1046.4449999999995</v>
      </c>
      <c r="W19" s="141">
        <v>2130.9729999999986</v>
      </c>
      <c r="X19" s="140">
        <v>203.95300000000006</v>
      </c>
      <c r="Y19" s="139">
        <f t="shared" si="14"/>
        <v>5754.931999999998</v>
      </c>
      <c r="Z19" s="138">
        <f t="shared" si="7"/>
        <v>-0.19992990360268326</v>
      </c>
    </row>
    <row r="20" spans="1:26" ht="18.75" customHeight="1">
      <c r="A20" s="146" t="s">
        <v>382</v>
      </c>
      <c r="B20" s="373" t="s">
        <v>383</v>
      </c>
      <c r="C20" s="144">
        <v>231.11300000000003</v>
      </c>
      <c r="D20" s="140">
        <v>152.648</v>
      </c>
      <c r="E20" s="141">
        <v>22.744</v>
      </c>
      <c r="F20" s="140">
        <v>10.04</v>
      </c>
      <c r="G20" s="139">
        <f t="shared" si="0"/>
        <v>416.545</v>
      </c>
      <c r="H20" s="143">
        <f t="shared" si="1"/>
        <v>0.01562853738021073</v>
      </c>
      <c r="I20" s="142">
        <v>84.351</v>
      </c>
      <c r="J20" s="140">
        <v>125.355</v>
      </c>
      <c r="K20" s="141">
        <v>47.111</v>
      </c>
      <c r="L20" s="140">
        <v>17.445</v>
      </c>
      <c r="M20" s="139">
        <f t="shared" si="2"/>
        <v>274.262</v>
      </c>
      <c r="N20" s="145">
        <f t="shared" si="3"/>
        <v>0.5187849574494463</v>
      </c>
      <c r="O20" s="144">
        <v>2385.75</v>
      </c>
      <c r="P20" s="140">
        <v>1468.945</v>
      </c>
      <c r="Q20" s="141">
        <v>285.87499999999994</v>
      </c>
      <c r="R20" s="140">
        <v>124.48700000000002</v>
      </c>
      <c r="S20" s="139">
        <f t="shared" si="4"/>
        <v>4265.057</v>
      </c>
      <c r="T20" s="143">
        <f t="shared" si="5"/>
        <v>0.014491136099468163</v>
      </c>
      <c r="U20" s="142">
        <v>1142.7129999999993</v>
      </c>
      <c r="V20" s="140">
        <v>1157.1230000000003</v>
      </c>
      <c r="W20" s="141">
        <v>328.80700000000013</v>
      </c>
      <c r="X20" s="140">
        <v>115.71100000000001</v>
      </c>
      <c r="Y20" s="139">
        <f t="shared" si="6"/>
        <v>2744.3539999999994</v>
      </c>
      <c r="Z20" s="138">
        <f t="shared" si="7"/>
        <v>0.5541205689936506</v>
      </c>
    </row>
    <row r="21" spans="1:26" ht="18.75" customHeight="1">
      <c r="A21" s="146" t="s">
        <v>378</v>
      </c>
      <c r="B21" s="373" t="s">
        <v>379</v>
      </c>
      <c r="C21" s="144">
        <v>108.069</v>
      </c>
      <c r="D21" s="140">
        <v>234.05100000000002</v>
      </c>
      <c r="E21" s="141">
        <v>34.155</v>
      </c>
      <c r="F21" s="140">
        <v>5.048000000000001</v>
      </c>
      <c r="G21" s="139">
        <f>SUM(C21:F21)</f>
        <v>381.323</v>
      </c>
      <c r="H21" s="143">
        <f>G21/$G$9</f>
        <v>0.014307027474664431</v>
      </c>
      <c r="I21" s="142">
        <v>116.397</v>
      </c>
      <c r="J21" s="140">
        <v>217.49</v>
      </c>
      <c r="K21" s="141">
        <v>20.571999999999996</v>
      </c>
      <c r="L21" s="140">
        <v>4.983</v>
      </c>
      <c r="M21" s="139">
        <f>SUM(I21:L21)</f>
        <v>359.442</v>
      </c>
      <c r="N21" s="145">
        <f>IF(ISERROR(G21/M21-1),"         /0",(G21/M21-1))</f>
        <v>0.060874911668641785</v>
      </c>
      <c r="O21" s="144">
        <v>1101.9379999999992</v>
      </c>
      <c r="P21" s="140">
        <v>2349.141000000002</v>
      </c>
      <c r="Q21" s="141">
        <v>346.2739999999997</v>
      </c>
      <c r="R21" s="140">
        <v>110.3600000000001</v>
      </c>
      <c r="S21" s="139">
        <f>SUM(O21:R21)</f>
        <v>3907.713000000001</v>
      </c>
      <c r="T21" s="143">
        <f>S21/$S$9</f>
        <v>0.01327700917494445</v>
      </c>
      <c r="U21" s="142">
        <v>1000.7370000000002</v>
      </c>
      <c r="V21" s="140">
        <v>1931.5069999999996</v>
      </c>
      <c r="W21" s="141">
        <v>232.10600000000008</v>
      </c>
      <c r="X21" s="140">
        <v>203.81800000000015</v>
      </c>
      <c r="Y21" s="139">
        <f>SUM(U21:X21)</f>
        <v>3368.168</v>
      </c>
      <c r="Z21" s="138">
        <f>IF(ISERROR(S21/Y21-1),"         /0",IF(S21/Y21&gt;5,"  *  ",(S21/Y21-1)))</f>
        <v>0.16018945610789048</v>
      </c>
    </row>
    <row r="22" spans="1:26" ht="18.75" customHeight="1">
      <c r="A22" s="146" t="s">
        <v>435</v>
      </c>
      <c r="B22" s="373" t="s">
        <v>435</v>
      </c>
      <c r="C22" s="144">
        <v>41.30799999999999</v>
      </c>
      <c r="D22" s="140">
        <v>48.111999999999995</v>
      </c>
      <c r="E22" s="141">
        <v>69.94399999999999</v>
      </c>
      <c r="F22" s="140">
        <v>195.28599999999997</v>
      </c>
      <c r="G22" s="139">
        <f>SUM(C22:F22)</f>
        <v>354.65</v>
      </c>
      <c r="H22" s="143">
        <f>G22/$G$9</f>
        <v>0.013306271307762029</v>
      </c>
      <c r="I22" s="142">
        <v>68.07199999999999</v>
      </c>
      <c r="J22" s="140">
        <v>94.264</v>
      </c>
      <c r="K22" s="141">
        <v>26.48899999999999</v>
      </c>
      <c r="L22" s="140">
        <v>57.966999999999985</v>
      </c>
      <c r="M22" s="139">
        <f>SUM(I22:L22)</f>
        <v>246.79199999999997</v>
      </c>
      <c r="N22" s="145">
        <f>IF(ISERROR(G22/M22-1),"         /0",(G22/M22-1))</f>
        <v>0.4370400985445233</v>
      </c>
      <c r="O22" s="144">
        <v>435.17400000000004</v>
      </c>
      <c r="P22" s="140">
        <v>749.3919999999997</v>
      </c>
      <c r="Q22" s="141">
        <v>720.0319999999967</v>
      </c>
      <c r="R22" s="140">
        <v>1425.2679999999982</v>
      </c>
      <c r="S22" s="139">
        <f>SUM(O22:R22)</f>
        <v>3329.8659999999945</v>
      </c>
      <c r="T22" s="143">
        <f>S22/$S$9</f>
        <v>0.011313692032484344</v>
      </c>
      <c r="U22" s="142">
        <v>520.7510000000002</v>
      </c>
      <c r="V22" s="140">
        <v>1314.6119999999996</v>
      </c>
      <c r="W22" s="141">
        <v>335.75799999999947</v>
      </c>
      <c r="X22" s="140">
        <v>1906.9109999999928</v>
      </c>
      <c r="Y22" s="139">
        <f>SUM(U22:X22)</f>
        <v>4078.031999999992</v>
      </c>
      <c r="Z22" s="138">
        <f>IF(ISERROR(S22/Y22-1),"         /0",IF(S22/Y22&gt;5,"  *  ",(S22/Y22-1)))</f>
        <v>-0.18346251329072427</v>
      </c>
    </row>
    <row r="23" spans="1:26" ht="18.75" customHeight="1">
      <c r="A23" s="146" t="s">
        <v>380</v>
      </c>
      <c r="B23" s="373" t="s">
        <v>381</v>
      </c>
      <c r="C23" s="144">
        <v>191.61800000000002</v>
      </c>
      <c r="D23" s="140">
        <v>147.511</v>
      </c>
      <c r="E23" s="141">
        <v>0.757</v>
      </c>
      <c r="F23" s="140">
        <v>6.718</v>
      </c>
      <c r="G23" s="139">
        <f>SUM(C23:F23)</f>
        <v>346.60400000000004</v>
      </c>
      <c r="H23" s="143">
        <f>G23/$G$9</f>
        <v>0.013004389850149588</v>
      </c>
      <c r="I23" s="142">
        <v>130.518</v>
      </c>
      <c r="J23" s="140">
        <v>124.411</v>
      </c>
      <c r="K23" s="141">
        <v>8.816</v>
      </c>
      <c r="L23" s="140">
        <v>1.8319999999999999</v>
      </c>
      <c r="M23" s="139">
        <f>SUM(I23:L23)</f>
        <v>265.577</v>
      </c>
      <c r="N23" s="145">
        <f>IF(ISERROR(G23/M23-1),"         /0",(G23/M23-1))</f>
        <v>0.3050979565248497</v>
      </c>
      <c r="O23" s="144">
        <v>1607.5150000000006</v>
      </c>
      <c r="P23" s="140">
        <v>1276.7079999999996</v>
      </c>
      <c r="Q23" s="141">
        <v>29.38</v>
      </c>
      <c r="R23" s="140">
        <v>39.65000000000001</v>
      </c>
      <c r="S23" s="139">
        <f>SUM(O23:R23)</f>
        <v>2953.253</v>
      </c>
      <c r="T23" s="143">
        <f>S23/$S$9</f>
        <v>0.010034095947407656</v>
      </c>
      <c r="U23" s="142">
        <v>1512.3349999999994</v>
      </c>
      <c r="V23" s="140">
        <v>1155.1639999999998</v>
      </c>
      <c r="W23" s="141">
        <v>25.570999999999994</v>
      </c>
      <c r="X23" s="140">
        <v>21.202</v>
      </c>
      <c r="Y23" s="139">
        <f>SUM(U23:X23)</f>
        <v>2714.271999999999</v>
      </c>
      <c r="Z23" s="138">
        <f>IF(ISERROR(S23/Y23-1),"         /0",IF(S23/Y23&gt;5,"  *  ",(S23/Y23-1)))</f>
        <v>0.08804607644333395</v>
      </c>
    </row>
    <row r="24" spans="1:26" ht="18.75" customHeight="1">
      <c r="A24" s="146" t="s">
        <v>384</v>
      </c>
      <c r="B24" s="373" t="s">
        <v>385</v>
      </c>
      <c r="C24" s="144">
        <v>67.14800000000001</v>
      </c>
      <c r="D24" s="140">
        <v>27.775999999999996</v>
      </c>
      <c r="E24" s="141">
        <v>112.10399999999997</v>
      </c>
      <c r="F24" s="140">
        <v>36.97100000000002</v>
      </c>
      <c r="G24" s="139">
        <f aca="true" t="shared" si="15" ref="G23:G63">SUM(C24:F24)</f>
        <v>243.99899999999997</v>
      </c>
      <c r="H24" s="143">
        <f t="shared" si="1"/>
        <v>0.009154707155851196</v>
      </c>
      <c r="I24" s="142">
        <v>95.84999999999998</v>
      </c>
      <c r="J24" s="140">
        <v>41.024</v>
      </c>
      <c r="K24" s="141">
        <v>138.77299999999997</v>
      </c>
      <c r="L24" s="140">
        <v>44.909000000000006</v>
      </c>
      <c r="M24" s="139">
        <f aca="true" t="shared" si="16" ref="M23:M63">SUM(I24:L24)</f>
        <v>320.5559999999999</v>
      </c>
      <c r="N24" s="145">
        <f aca="true" t="shared" si="17" ref="N23:N63">IF(ISERROR(G24/M24-1),"         /0",(G24/M24-1))</f>
        <v>-0.2388256654063564</v>
      </c>
      <c r="O24" s="144">
        <v>1288.6389999999988</v>
      </c>
      <c r="P24" s="140">
        <v>597.4390000000002</v>
      </c>
      <c r="Q24" s="141">
        <v>932.4259999999997</v>
      </c>
      <c r="R24" s="140">
        <v>337.30400000000026</v>
      </c>
      <c r="S24" s="139">
        <f aca="true" t="shared" si="18" ref="S23:S63">SUM(O24:R24)</f>
        <v>3155.807999999999</v>
      </c>
      <c r="T24" s="143">
        <f t="shared" si="5"/>
        <v>0.010722305289657421</v>
      </c>
      <c r="U24" s="142">
        <v>1250.0099999999993</v>
      </c>
      <c r="V24" s="140">
        <v>541.1229999999998</v>
      </c>
      <c r="W24" s="141">
        <v>680.3929999999997</v>
      </c>
      <c r="X24" s="140">
        <v>302.6500000000002</v>
      </c>
      <c r="Y24" s="139">
        <f aca="true" t="shared" si="19" ref="Y23:Y63">SUM(U24:X24)</f>
        <v>2774.175999999999</v>
      </c>
      <c r="Z24" s="138">
        <f aca="true" t="shared" si="20" ref="Z23:Z63">IF(ISERROR(S24/Y24-1),"         /0",IF(S24/Y24&gt;5,"  *  ",(S24/Y24-1)))</f>
        <v>0.1375658934400703</v>
      </c>
    </row>
    <row r="25" spans="1:26" ht="18.75" customHeight="1">
      <c r="A25" s="146" t="s">
        <v>390</v>
      </c>
      <c r="B25" s="373" t="s">
        <v>390</v>
      </c>
      <c r="C25" s="144">
        <v>98.071</v>
      </c>
      <c r="D25" s="140">
        <v>103.91000000000001</v>
      </c>
      <c r="E25" s="141">
        <v>24.617</v>
      </c>
      <c r="F25" s="140">
        <v>16.415</v>
      </c>
      <c r="G25" s="139">
        <f>SUM(C25:F25)</f>
        <v>243.01299999999998</v>
      </c>
      <c r="H25" s="143">
        <f>G25/$G$9</f>
        <v>0.009117712982696105</v>
      </c>
      <c r="I25" s="142">
        <v>167.017</v>
      </c>
      <c r="J25" s="140">
        <v>184.412</v>
      </c>
      <c r="K25" s="141">
        <v>63.11100000000001</v>
      </c>
      <c r="L25" s="140">
        <v>67.08900000000001</v>
      </c>
      <c r="M25" s="139">
        <f>SUM(I25:L25)</f>
        <v>481.62899999999996</v>
      </c>
      <c r="N25" s="145">
        <f>IF(ISERROR(G25/M25-1),"         /0",(G25/M25-1))</f>
        <v>-0.49543528317439356</v>
      </c>
      <c r="O25" s="144">
        <v>879.3849999999993</v>
      </c>
      <c r="P25" s="140">
        <v>1174.0639999999992</v>
      </c>
      <c r="Q25" s="141">
        <v>324.70999999999987</v>
      </c>
      <c r="R25" s="140">
        <v>270.2549999999995</v>
      </c>
      <c r="S25" s="139">
        <f>SUM(O25:R25)</f>
        <v>2648.4139999999984</v>
      </c>
      <c r="T25" s="143">
        <f>S25/$S$9</f>
        <v>0.008998362207524273</v>
      </c>
      <c r="U25" s="142">
        <v>1147.9640000000002</v>
      </c>
      <c r="V25" s="140">
        <v>1279.6929999999998</v>
      </c>
      <c r="W25" s="141">
        <v>368.5439999999998</v>
      </c>
      <c r="X25" s="140">
        <v>348.9860000000005</v>
      </c>
      <c r="Y25" s="139">
        <f>SUM(U25:X25)</f>
        <v>3145.1870000000004</v>
      </c>
      <c r="Z25" s="138">
        <f>IF(ISERROR(S25/Y25-1),"         /0",IF(S25/Y25&gt;5,"  *  ",(S25/Y25-1)))</f>
        <v>-0.1579470473456751</v>
      </c>
    </row>
    <row r="26" spans="1:26" ht="18.75" customHeight="1">
      <c r="A26" s="146" t="s">
        <v>431</v>
      </c>
      <c r="B26" s="373" t="s">
        <v>432</v>
      </c>
      <c r="C26" s="144">
        <v>0</v>
      </c>
      <c r="D26" s="140">
        <v>0</v>
      </c>
      <c r="E26" s="141">
        <v>84.684</v>
      </c>
      <c r="F26" s="140">
        <v>118.153</v>
      </c>
      <c r="G26" s="139">
        <f>SUM(C26:F26)</f>
        <v>202.837</v>
      </c>
      <c r="H26" s="143">
        <f>G26/$G$9</f>
        <v>0.007610331744684976</v>
      </c>
      <c r="I26" s="142">
        <v>0</v>
      </c>
      <c r="J26" s="140">
        <v>0</v>
      </c>
      <c r="K26" s="141">
        <v>15.771</v>
      </c>
      <c r="L26" s="140">
        <v>9.863999999999999</v>
      </c>
      <c r="M26" s="139">
        <f>SUM(I26:L26)</f>
        <v>25.634999999999998</v>
      </c>
      <c r="N26" s="145">
        <f>IF(ISERROR(G26/M26-1),"         /0",(G26/M26-1))</f>
        <v>6.912502438072948</v>
      </c>
      <c r="O26" s="144">
        <v>0</v>
      </c>
      <c r="P26" s="140">
        <v>0</v>
      </c>
      <c r="Q26" s="141">
        <v>394.44100000000003</v>
      </c>
      <c r="R26" s="140">
        <v>346.17600000000004</v>
      </c>
      <c r="S26" s="139">
        <f>SUM(O26:R26)</f>
        <v>740.6170000000001</v>
      </c>
      <c r="T26" s="143">
        <f>S26/$S$9</f>
        <v>0.002516351304233405</v>
      </c>
      <c r="U26" s="142">
        <v>0</v>
      </c>
      <c r="V26" s="140">
        <v>0</v>
      </c>
      <c r="W26" s="141">
        <v>178.344</v>
      </c>
      <c r="X26" s="140">
        <v>197.261</v>
      </c>
      <c r="Y26" s="139">
        <f>SUM(U26:X26)</f>
        <v>375.605</v>
      </c>
      <c r="Z26" s="138">
        <f>IF(ISERROR(S26/Y26-1),"         /0",IF(S26/Y26&gt;5,"  *  ",(S26/Y26-1)))</f>
        <v>0.9717975000332797</v>
      </c>
    </row>
    <row r="27" spans="1:26" ht="18.75" customHeight="1">
      <c r="A27" s="146" t="s">
        <v>388</v>
      </c>
      <c r="B27" s="373" t="s">
        <v>389</v>
      </c>
      <c r="C27" s="144">
        <v>49.27199999999999</v>
      </c>
      <c r="D27" s="140">
        <v>143.34100000000004</v>
      </c>
      <c r="E27" s="141">
        <v>2.5029999999999997</v>
      </c>
      <c r="F27" s="140">
        <v>5.215999999999999</v>
      </c>
      <c r="G27" s="139">
        <f>SUM(C27:F27)</f>
        <v>200.33200000000002</v>
      </c>
      <c r="H27" s="143">
        <f>G27/$G$9</f>
        <v>0.007516345533981624</v>
      </c>
      <c r="I27" s="142">
        <v>53.346999999999994</v>
      </c>
      <c r="J27" s="140">
        <v>112.008</v>
      </c>
      <c r="K27" s="141">
        <v>9.343</v>
      </c>
      <c r="L27" s="140">
        <v>13.877</v>
      </c>
      <c r="M27" s="139">
        <f>SUM(I27:L27)</f>
        <v>188.575</v>
      </c>
      <c r="N27" s="145">
        <f>IF(ISERROR(G27/M27-1),"         /0",(G27/M27-1))</f>
        <v>0.06234654646692306</v>
      </c>
      <c r="O27" s="144">
        <v>666.7139999999994</v>
      </c>
      <c r="P27" s="140">
        <v>1364.9249999999995</v>
      </c>
      <c r="Q27" s="141">
        <v>56.19600000000003</v>
      </c>
      <c r="R27" s="140">
        <v>73.43000000000006</v>
      </c>
      <c r="S27" s="139">
        <f>SUM(O27:R27)</f>
        <v>2161.2649999999985</v>
      </c>
      <c r="T27" s="143">
        <f>S27/$S$9</f>
        <v>0.007343204384376818</v>
      </c>
      <c r="U27" s="142">
        <v>620.8909999999995</v>
      </c>
      <c r="V27" s="140">
        <v>1233.982</v>
      </c>
      <c r="W27" s="141">
        <v>92.51399999999988</v>
      </c>
      <c r="X27" s="140">
        <v>100.8309999999999</v>
      </c>
      <c r="Y27" s="139">
        <f>SUM(U27:X27)</f>
        <v>2048.2179999999994</v>
      </c>
      <c r="Z27" s="138">
        <f>IF(ISERROR(S27/Y27-1),"         /0",IF(S27/Y27&gt;5,"  *  ",(S27/Y27-1)))</f>
        <v>0.055192855448003675</v>
      </c>
    </row>
    <row r="28" spans="1:26" ht="18.75" customHeight="1">
      <c r="A28" s="146" t="s">
        <v>444</v>
      </c>
      <c r="B28" s="373" t="s">
        <v>445</v>
      </c>
      <c r="C28" s="144">
        <v>77.93199999999999</v>
      </c>
      <c r="D28" s="140">
        <v>109.00600000000001</v>
      </c>
      <c r="E28" s="141">
        <v>3.635</v>
      </c>
      <c r="F28" s="140">
        <v>3.379</v>
      </c>
      <c r="G28" s="139">
        <f>SUM(C28:F28)</f>
        <v>193.95199999999997</v>
      </c>
      <c r="H28" s="143">
        <f>G28/$G$9</f>
        <v>0.007276971472389851</v>
      </c>
      <c r="I28" s="142">
        <v>27.558999999999997</v>
      </c>
      <c r="J28" s="140">
        <v>46.23600000000001</v>
      </c>
      <c r="K28" s="141">
        <v>0.49500000000000005</v>
      </c>
      <c r="L28" s="140">
        <v>0.9400000000000001</v>
      </c>
      <c r="M28" s="139">
        <f>SUM(I28:L28)</f>
        <v>75.23000000000002</v>
      </c>
      <c r="N28" s="145">
        <f>IF(ISERROR(G28/M28-1),"         /0",(G28/M28-1))</f>
        <v>1.5781204306792493</v>
      </c>
      <c r="O28" s="144">
        <v>551.4810000000001</v>
      </c>
      <c r="P28" s="140">
        <v>982.3410000000003</v>
      </c>
      <c r="Q28" s="141">
        <v>8.323999999999996</v>
      </c>
      <c r="R28" s="140">
        <v>13.071999999999997</v>
      </c>
      <c r="S28" s="139">
        <f>SUM(O28:R28)</f>
        <v>1555.2180000000005</v>
      </c>
      <c r="T28" s="143">
        <f>S28/$S$9</f>
        <v>0.005284073742119434</v>
      </c>
      <c r="U28" s="142">
        <v>353.11800000000005</v>
      </c>
      <c r="V28" s="140">
        <v>699.4510000000002</v>
      </c>
      <c r="W28" s="141">
        <v>5.690999999999998</v>
      </c>
      <c r="X28" s="140">
        <v>7.4449999999999985</v>
      </c>
      <c r="Y28" s="139">
        <f>SUM(U28:X28)</f>
        <v>1065.7050000000004</v>
      </c>
      <c r="Z28" s="138">
        <f>IF(ISERROR(S28/Y28-1),"         /0",IF(S28/Y28&gt;5,"  *  ",(S28/Y28-1)))</f>
        <v>0.45933255450617194</v>
      </c>
    </row>
    <row r="29" spans="1:26" ht="18.75" customHeight="1">
      <c r="A29" s="146" t="s">
        <v>450</v>
      </c>
      <c r="B29" s="373" t="s">
        <v>451</v>
      </c>
      <c r="C29" s="144">
        <v>23.125</v>
      </c>
      <c r="D29" s="140">
        <v>92.21799999999999</v>
      </c>
      <c r="E29" s="141">
        <v>30.889</v>
      </c>
      <c r="F29" s="140">
        <v>32.692</v>
      </c>
      <c r="G29" s="139">
        <f t="shared" si="15"/>
        <v>178.924</v>
      </c>
      <c r="H29" s="143">
        <f t="shared" si="1"/>
        <v>0.0067131292470605205</v>
      </c>
      <c r="I29" s="142">
        <v>20.29</v>
      </c>
      <c r="J29" s="140">
        <v>74.594</v>
      </c>
      <c r="K29" s="141">
        <v>6.345</v>
      </c>
      <c r="L29" s="140">
        <v>8.098</v>
      </c>
      <c r="M29" s="139">
        <f t="shared" si="16"/>
        <v>109.32699999999998</v>
      </c>
      <c r="N29" s="145">
        <f t="shared" si="17"/>
        <v>0.6365948027477204</v>
      </c>
      <c r="O29" s="144">
        <v>209.789</v>
      </c>
      <c r="P29" s="140">
        <v>867.1360000000001</v>
      </c>
      <c r="Q29" s="141">
        <v>189.456</v>
      </c>
      <c r="R29" s="140">
        <v>254.83</v>
      </c>
      <c r="S29" s="139">
        <f t="shared" si="18"/>
        <v>1521.211</v>
      </c>
      <c r="T29" s="143">
        <f t="shared" si="5"/>
        <v>0.0051685301361759205</v>
      </c>
      <c r="U29" s="142">
        <v>221.271</v>
      </c>
      <c r="V29" s="140">
        <v>703.5120000000002</v>
      </c>
      <c r="W29" s="141">
        <v>160.65500000000003</v>
      </c>
      <c r="X29" s="140">
        <v>255.6389999999999</v>
      </c>
      <c r="Y29" s="139">
        <f t="shared" si="19"/>
        <v>1341.077</v>
      </c>
      <c r="Z29" s="138">
        <f t="shared" si="20"/>
        <v>0.13432040069287599</v>
      </c>
    </row>
    <row r="30" spans="1:26" ht="18.75" customHeight="1">
      <c r="A30" s="146" t="s">
        <v>462</v>
      </c>
      <c r="B30" s="373" t="s">
        <v>463</v>
      </c>
      <c r="C30" s="144">
        <v>36.995</v>
      </c>
      <c r="D30" s="140">
        <v>133.719</v>
      </c>
      <c r="E30" s="141">
        <v>0</v>
      </c>
      <c r="F30" s="140">
        <v>0</v>
      </c>
      <c r="G30" s="139">
        <f t="shared" si="15"/>
        <v>170.714</v>
      </c>
      <c r="H30" s="143">
        <f t="shared" si="1"/>
        <v>0.006405094600404024</v>
      </c>
      <c r="I30" s="142">
        <v>27.197</v>
      </c>
      <c r="J30" s="140">
        <v>128.954</v>
      </c>
      <c r="K30" s="141">
        <v>0</v>
      </c>
      <c r="L30" s="140">
        <v>0</v>
      </c>
      <c r="M30" s="139">
        <f t="shared" si="16"/>
        <v>156.151</v>
      </c>
      <c r="N30" s="145" t="s">
        <v>49</v>
      </c>
      <c r="O30" s="144">
        <v>383.362</v>
      </c>
      <c r="P30" s="140">
        <v>1235.275</v>
      </c>
      <c r="Q30" s="141">
        <v>0.42</v>
      </c>
      <c r="R30" s="140">
        <v>1.7900000000000003</v>
      </c>
      <c r="S30" s="139">
        <f t="shared" si="18"/>
        <v>1620.8470000000002</v>
      </c>
      <c r="T30" s="143">
        <f t="shared" si="5"/>
        <v>0.005507057578225725</v>
      </c>
      <c r="U30" s="142">
        <v>297.053</v>
      </c>
      <c r="V30" s="140">
        <v>997.115</v>
      </c>
      <c r="W30" s="141">
        <v>2.005000000000001</v>
      </c>
      <c r="X30" s="140">
        <v>1.8080000000000007</v>
      </c>
      <c r="Y30" s="139">
        <f t="shared" si="19"/>
        <v>1297.9810000000002</v>
      </c>
      <c r="Z30" s="138">
        <f t="shared" si="20"/>
        <v>0.24874478131806232</v>
      </c>
    </row>
    <row r="31" spans="1:26" ht="18.75" customHeight="1">
      <c r="A31" s="146" t="s">
        <v>401</v>
      </c>
      <c r="B31" s="373" t="s">
        <v>402</v>
      </c>
      <c r="C31" s="144">
        <v>69.48800000000001</v>
      </c>
      <c r="D31" s="140">
        <v>84.245</v>
      </c>
      <c r="E31" s="141">
        <v>0.5860000000000001</v>
      </c>
      <c r="F31" s="140">
        <v>2.785</v>
      </c>
      <c r="G31" s="139">
        <f t="shared" si="15"/>
        <v>157.104</v>
      </c>
      <c r="H31" s="143">
        <f t="shared" si="1"/>
        <v>0.005894454948638506</v>
      </c>
      <c r="I31" s="142">
        <v>66.19800000000001</v>
      </c>
      <c r="J31" s="140">
        <v>99.23900000000002</v>
      </c>
      <c r="K31" s="141">
        <v>0.046</v>
      </c>
      <c r="L31" s="140">
        <v>0.046</v>
      </c>
      <c r="M31" s="139">
        <f t="shared" si="16"/>
        <v>165.529</v>
      </c>
      <c r="N31" s="145">
        <f t="shared" si="17"/>
        <v>-0.0508974258287066</v>
      </c>
      <c r="O31" s="144">
        <v>912.5849999999999</v>
      </c>
      <c r="P31" s="140">
        <v>1107.1140000000003</v>
      </c>
      <c r="Q31" s="141">
        <v>25.930000000000007</v>
      </c>
      <c r="R31" s="140">
        <v>34.43899999999999</v>
      </c>
      <c r="S31" s="139">
        <f t="shared" si="18"/>
        <v>2080.068</v>
      </c>
      <c r="T31" s="143">
        <f t="shared" si="5"/>
        <v>0.007067326060155479</v>
      </c>
      <c r="U31" s="142">
        <v>712.5530000000001</v>
      </c>
      <c r="V31" s="140">
        <v>815.5310000000001</v>
      </c>
      <c r="W31" s="141">
        <v>10.259999999999993</v>
      </c>
      <c r="X31" s="140">
        <v>8.277999999999999</v>
      </c>
      <c r="Y31" s="139">
        <f t="shared" si="19"/>
        <v>1546.6220000000003</v>
      </c>
      <c r="Z31" s="138">
        <f t="shared" si="20"/>
        <v>0.34491039180872884</v>
      </c>
    </row>
    <row r="32" spans="1:26" ht="18.75" customHeight="1">
      <c r="A32" s="146" t="s">
        <v>440</v>
      </c>
      <c r="B32" s="373" t="s">
        <v>441</v>
      </c>
      <c r="C32" s="144">
        <v>75.27199999999999</v>
      </c>
      <c r="D32" s="140">
        <v>53.454</v>
      </c>
      <c r="E32" s="141">
        <v>1.3900000000000001</v>
      </c>
      <c r="F32" s="140">
        <v>10.93</v>
      </c>
      <c r="G32" s="139">
        <f t="shared" si="15"/>
        <v>141.046</v>
      </c>
      <c r="H32" s="143">
        <f t="shared" si="1"/>
        <v>0.005291967694556896</v>
      </c>
      <c r="I32" s="142">
        <v>90.18400000000001</v>
      </c>
      <c r="J32" s="140">
        <v>107.07300000000001</v>
      </c>
      <c r="K32" s="141">
        <v>16.87</v>
      </c>
      <c r="L32" s="140">
        <v>16.48</v>
      </c>
      <c r="M32" s="139">
        <f t="shared" si="16"/>
        <v>230.607</v>
      </c>
      <c r="N32" s="145">
        <f t="shared" si="17"/>
        <v>-0.38837069126262436</v>
      </c>
      <c r="O32" s="144">
        <v>781.3459999999998</v>
      </c>
      <c r="P32" s="140">
        <v>880.1219999999995</v>
      </c>
      <c r="Q32" s="141">
        <v>54.952</v>
      </c>
      <c r="R32" s="140">
        <v>114.68699999999997</v>
      </c>
      <c r="S32" s="139">
        <f t="shared" si="18"/>
        <v>1831.1069999999993</v>
      </c>
      <c r="T32" s="143">
        <f t="shared" si="5"/>
        <v>0.006221445750827912</v>
      </c>
      <c r="U32" s="142">
        <v>905.4680000000001</v>
      </c>
      <c r="V32" s="140">
        <v>963.1429999999997</v>
      </c>
      <c r="W32" s="141">
        <v>60.27200000000001</v>
      </c>
      <c r="X32" s="140">
        <v>89.25</v>
      </c>
      <c r="Y32" s="139">
        <f t="shared" si="19"/>
        <v>2018.1329999999998</v>
      </c>
      <c r="Z32" s="138">
        <f t="shared" si="20"/>
        <v>-0.09267278222000264</v>
      </c>
    </row>
    <row r="33" spans="1:26" ht="18.75" customHeight="1">
      <c r="A33" s="146" t="s">
        <v>425</v>
      </c>
      <c r="B33" s="373" t="s">
        <v>426</v>
      </c>
      <c r="C33" s="144">
        <v>100.089</v>
      </c>
      <c r="D33" s="140">
        <v>23.303</v>
      </c>
      <c r="E33" s="141">
        <v>1.85</v>
      </c>
      <c r="F33" s="140">
        <v>1.95</v>
      </c>
      <c r="G33" s="139">
        <f t="shared" si="15"/>
        <v>127.192</v>
      </c>
      <c r="H33" s="143">
        <f t="shared" si="1"/>
        <v>0.004772173298116081</v>
      </c>
      <c r="I33" s="142">
        <v>96.443</v>
      </c>
      <c r="J33" s="140">
        <v>31.876</v>
      </c>
      <c r="K33" s="141">
        <v>6</v>
      </c>
      <c r="L33" s="140">
        <v>2.439</v>
      </c>
      <c r="M33" s="139">
        <f t="shared" si="16"/>
        <v>136.75799999999998</v>
      </c>
      <c r="N33" s="145">
        <f t="shared" si="17"/>
        <v>-0.06994837596338055</v>
      </c>
      <c r="O33" s="144">
        <v>957.7620000000001</v>
      </c>
      <c r="P33" s="140">
        <v>250.973</v>
      </c>
      <c r="Q33" s="141">
        <v>34.58400000000001</v>
      </c>
      <c r="R33" s="140">
        <v>34.12800000000001</v>
      </c>
      <c r="S33" s="139">
        <f t="shared" si="18"/>
        <v>1277.4470000000001</v>
      </c>
      <c r="T33" s="143">
        <f t="shared" si="5"/>
        <v>0.004340307371474123</v>
      </c>
      <c r="U33" s="142">
        <v>876.5030000000004</v>
      </c>
      <c r="V33" s="140">
        <v>201.47200000000004</v>
      </c>
      <c r="W33" s="141">
        <v>19.106</v>
      </c>
      <c r="X33" s="140">
        <v>19.354</v>
      </c>
      <c r="Y33" s="139">
        <f t="shared" si="19"/>
        <v>1116.4350000000004</v>
      </c>
      <c r="Z33" s="138">
        <f t="shared" si="20"/>
        <v>0.14421977096740934</v>
      </c>
    </row>
    <row r="34" spans="1:26" ht="18.75" customHeight="1">
      <c r="A34" s="146" t="s">
        <v>417</v>
      </c>
      <c r="B34" s="373" t="s">
        <v>418</v>
      </c>
      <c r="C34" s="144">
        <v>47.493</v>
      </c>
      <c r="D34" s="140">
        <v>59.993</v>
      </c>
      <c r="E34" s="141">
        <v>6.235999999999999</v>
      </c>
      <c r="F34" s="140">
        <v>8.543</v>
      </c>
      <c r="G34" s="139">
        <f t="shared" si="15"/>
        <v>122.26500000000001</v>
      </c>
      <c r="H34" s="143">
        <f t="shared" si="1"/>
        <v>0.0045873149906767935</v>
      </c>
      <c r="I34" s="142">
        <v>65.961</v>
      </c>
      <c r="J34" s="140">
        <v>86.106</v>
      </c>
      <c r="K34" s="141">
        <v>9.145</v>
      </c>
      <c r="L34" s="140">
        <v>9.692</v>
      </c>
      <c r="M34" s="139">
        <f t="shared" si="16"/>
        <v>170.90400000000002</v>
      </c>
      <c r="N34" s="145">
        <f t="shared" si="17"/>
        <v>-0.28459837101530683</v>
      </c>
      <c r="O34" s="144">
        <v>332.409</v>
      </c>
      <c r="P34" s="140">
        <v>547.8790000000001</v>
      </c>
      <c r="Q34" s="141">
        <v>97.82000000000001</v>
      </c>
      <c r="R34" s="140">
        <v>78.73899999999996</v>
      </c>
      <c r="S34" s="139">
        <f t="shared" si="18"/>
        <v>1056.8470000000002</v>
      </c>
      <c r="T34" s="143">
        <f t="shared" si="5"/>
        <v>0.003590787582279588</v>
      </c>
      <c r="U34" s="142">
        <v>455.75799999999987</v>
      </c>
      <c r="V34" s="140">
        <v>815.7059999999999</v>
      </c>
      <c r="W34" s="141">
        <v>81.04799999999996</v>
      </c>
      <c r="X34" s="140">
        <v>75.24800000000006</v>
      </c>
      <c r="Y34" s="139">
        <f t="shared" si="19"/>
        <v>1427.7599999999998</v>
      </c>
      <c r="Z34" s="138">
        <f t="shared" si="20"/>
        <v>-0.25978665882221075</v>
      </c>
    </row>
    <row r="35" spans="1:26" ht="18.75" customHeight="1">
      <c r="A35" s="146" t="s">
        <v>395</v>
      </c>
      <c r="B35" s="373" t="s">
        <v>396</v>
      </c>
      <c r="C35" s="144">
        <v>21.330000000000002</v>
      </c>
      <c r="D35" s="140">
        <v>77.821</v>
      </c>
      <c r="E35" s="141">
        <v>5.603</v>
      </c>
      <c r="F35" s="140">
        <v>7.252</v>
      </c>
      <c r="G35" s="139">
        <f t="shared" si="15"/>
        <v>112.00599999999999</v>
      </c>
      <c r="H35" s="143">
        <f t="shared" si="1"/>
        <v>0.004202403000415039</v>
      </c>
      <c r="I35" s="142">
        <v>27.729</v>
      </c>
      <c r="J35" s="140">
        <v>77.57900000000001</v>
      </c>
      <c r="K35" s="141">
        <v>3.6869999999999994</v>
      </c>
      <c r="L35" s="140">
        <v>8.309</v>
      </c>
      <c r="M35" s="139">
        <f t="shared" si="16"/>
        <v>117.304</v>
      </c>
      <c r="N35" s="145">
        <f t="shared" si="17"/>
        <v>-0.045164700265975743</v>
      </c>
      <c r="O35" s="144">
        <v>337.77499999999986</v>
      </c>
      <c r="P35" s="140">
        <v>710.2419999999996</v>
      </c>
      <c r="Q35" s="141">
        <v>27.559000000000008</v>
      </c>
      <c r="R35" s="140">
        <v>26.569000000000006</v>
      </c>
      <c r="S35" s="139">
        <f t="shared" si="18"/>
        <v>1102.1449999999993</v>
      </c>
      <c r="T35" s="143">
        <f t="shared" si="5"/>
        <v>0.0037446939622022236</v>
      </c>
      <c r="U35" s="142">
        <v>322.892</v>
      </c>
      <c r="V35" s="140">
        <v>673.5599999999997</v>
      </c>
      <c r="W35" s="141">
        <v>27.07900000000001</v>
      </c>
      <c r="X35" s="140">
        <v>51.00000000000002</v>
      </c>
      <c r="Y35" s="139">
        <f t="shared" si="19"/>
        <v>1074.531</v>
      </c>
      <c r="Z35" s="138">
        <f t="shared" si="20"/>
        <v>0.0256986536451711</v>
      </c>
    </row>
    <row r="36" spans="1:26" ht="18.75" customHeight="1">
      <c r="A36" s="146" t="s">
        <v>409</v>
      </c>
      <c r="B36" s="373" t="s">
        <v>410</v>
      </c>
      <c r="C36" s="144">
        <v>4.359999999999999</v>
      </c>
      <c r="D36" s="140">
        <v>5.069</v>
      </c>
      <c r="E36" s="141">
        <v>42.22</v>
      </c>
      <c r="F36" s="140">
        <v>45.605</v>
      </c>
      <c r="G36" s="139">
        <f t="shared" si="15"/>
        <v>97.25399999999999</v>
      </c>
      <c r="H36" s="143">
        <f t="shared" si="1"/>
        <v>0.0036489161420135015</v>
      </c>
      <c r="I36" s="142"/>
      <c r="J36" s="140"/>
      <c r="K36" s="141">
        <v>46.132</v>
      </c>
      <c r="L36" s="140">
        <v>53.407000000000004</v>
      </c>
      <c r="M36" s="139">
        <f t="shared" si="16"/>
        <v>99.539</v>
      </c>
      <c r="N36" s="145">
        <f t="shared" si="17"/>
        <v>-0.02295582635951743</v>
      </c>
      <c r="O36" s="144">
        <v>37.06</v>
      </c>
      <c r="P36" s="140">
        <v>46.08</v>
      </c>
      <c r="Q36" s="141">
        <v>562.3639999999999</v>
      </c>
      <c r="R36" s="140">
        <v>757.821</v>
      </c>
      <c r="S36" s="139">
        <f t="shared" si="18"/>
        <v>1403.3249999999998</v>
      </c>
      <c r="T36" s="143">
        <f t="shared" si="5"/>
        <v>0.00476799573060481</v>
      </c>
      <c r="U36" s="142"/>
      <c r="V36" s="140"/>
      <c r="W36" s="141">
        <v>422.635</v>
      </c>
      <c r="X36" s="140">
        <v>535.5779999999999</v>
      </c>
      <c r="Y36" s="139">
        <f t="shared" si="19"/>
        <v>958.2129999999999</v>
      </c>
      <c r="Z36" s="138">
        <f t="shared" si="20"/>
        <v>0.4645230235866138</v>
      </c>
    </row>
    <row r="37" spans="1:26" ht="18.75" customHeight="1">
      <c r="A37" s="146" t="s">
        <v>464</v>
      </c>
      <c r="B37" s="373" t="s">
        <v>464</v>
      </c>
      <c r="C37" s="144">
        <v>10.5</v>
      </c>
      <c r="D37" s="140">
        <v>85.886</v>
      </c>
      <c r="E37" s="141">
        <v>0</v>
      </c>
      <c r="F37" s="140">
        <v>0</v>
      </c>
      <c r="G37" s="139">
        <f t="shared" si="15"/>
        <v>96.386</v>
      </c>
      <c r="H37" s="143">
        <f t="shared" si="1"/>
        <v>0.003616349263414496</v>
      </c>
      <c r="I37" s="142">
        <v>7.5</v>
      </c>
      <c r="J37" s="140">
        <v>55.054</v>
      </c>
      <c r="K37" s="141"/>
      <c r="L37" s="140"/>
      <c r="M37" s="139">
        <f t="shared" si="16"/>
        <v>62.554</v>
      </c>
      <c r="N37" s="145" t="s">
        <v>49</v>
      </c>
      <c r="O37" s="144">
        <v>74.90299999999999</v>
      </c>
      <c r="P37" s="140">
        <v>694.55</v>
      </c>
      <c r="Q37" s="141">
        <v>1.015</v>
      </c>
      <c r="R37" s="140">
        <v>7.805</v>
      </c>
      <c r="S37" s="139">
        <f t="shared" si="18"/>
        <v>778.2729999999999</v>
      </c>
      <c r="T37" s="143">
        <f t="shared" si="5"/>
        <v>0.00264429290523934</v>
      </c>
      <c r="U37" s="142">
        <v>70.45</v>
      </c>
      <c r="V37" s="140">
        <v>671.62</v>
      </c>
      <c r="W37" s="141">
        <v>1.342</v>
      </c>
      <c r="X37" s="140">
        <v>1.5450000000000002</v>
      </c>
      <c r="Y37" s="139">
        <f t="shared" si="19"/>
        <v>744.957</v>
      </c>
      <c r="Z37" s="138">
        <f t="shared" si="20"/>
        <v>0.04472204435960725</v>
      </c>
    </row>
    <row r="38" spans="1:26" ht="18.75" customHeight="1">
      <c r="A38" s="146" t="s">
        <v>440</v>
      </c>
      <c r="B38" s="373" t="s">
        <v>456</v>
      </c>
      <c r="C38" s="144">
        <v>42.312000000000005</v>
      </c>
      <c r="D38" s="140">
        <v>42.72</v>
      </c>
      <c r="E38" s="141">
        <v>2.071</v>
      </c>
      <c r="F38" s="140">
        <v>8.258</v>
      </c>
      <c r="G38" s="139">
        <f t="shared" si="15"/>
        <v>95.361</v>
      </c>
      <c r="H38" s="143">
        <f t="shared" si="1"/>
        <v>0.0035778918318891723</v>
      </c>
      <c r="I38" s="142">
        <v>100.43299999999999</v>
      </c>
      <c r="J38" s="140">
        <v>76.498</v>
      </c>
      <c r="K38" s="141">
        <v>2.7480000000000007</v>
      </c>
      <c r="L38" s="140">
        <v>3.8159999999999994</v>
      </c>
      <c r="M38" s="139">
        <f t="shared" si="16"/>
        <v>183.49499999999998</v>
      </c>
      <c r="N38" s="145">
        <f t="shared" si="17"/>
        <v>-0.48030736532330576</v>
      </c>
      <c r="O38" s="144">
        <v>352.09700000000015</v>
      </c>
      <c r="P38" s="140">
        <v>379.04200000000003</v>
      </c>
      <c r="Q38" s="141">
        <v>52.64499999999999</v>
      </c>
      <c r="R38" s="140">
        <v>69.64899999999996</v>
      </c>
      <c r="S38" s="139">
        <f t="shared" si="18"/>
        <v>853.4330000000001</v>
      </c>
      <c r="T38" s="143">
        <f t="shared" si="5"/>
        <v>0.002899659665692021</v>
      </c>
      <c r="U38" s="142">
        <v>648.7310000000007</v>
      </c>
      <c r="V38" s="140">
        <v>534.8630000000002</v>
      </c>
      <c r="W38" s="141">
        <v>56.56800000000003</v>
      </c>
      <c r="X38" s="140">
        <v>74.082</v>
      </c>
      <c r="Y38" s="139">
        <f t="shared" si="19"/>
        <v>1314.244000000001</v>
      </c>
      <c r="Z38" s="138">
        <f t="shared" si="20"/>
        <v>-0.35062819385137045</v>
      </c>
    </row>
    <row r="39" spans="1:26" ht="18.75" customHeight="1">
      <c r="A39" s="146" t="s">
        <v>391</v>
      </c>
      <c r="B39" s="373" t="s">
        <v>392</v>
      </c>
      <c r="C39" s="144">
        <v>7.242999999999999</v>
      </c>
      <c r="D39" s="140">
        <v>21.296</v>
      </c>
      <c r="E39" s="141">
        <v>22.13200000000001</v>
      </c>
      <c r="F39" s="140">
        <v>34.854000000000006</v>
      </c>
      <c r="G39" s="139">
        <f>SUM(C39:F39)</f>
        <v>85.525</v>
      </c>
      <c r="H39" s="143">
        <f>G39/$G$9</f>
        <v>0.0032088505670276263</v>
      </c>
      <c r="I39" s="142">
        <v>13.658000000000001</v>
      </c>
      <c r="J39" s="140">
        <v>39.985</v>
      </c>
      <c r="K39" s="141">
        <v>39.81099999999999</v>
      </c>
      <c r="L39" s="140">
        <v>58.188999999999986</v>
      </c>
      <c r="M39" s="139">
        <f>SUM(I39:L39)</f>
        <v>151.64299999999997</v>
      </c>
      <c r="N39" s="145">
        <f>IF(ISERROR(G39/M39-1),"         /0",(G39/M39-1))</f>
        <v>-0.43601089400763626</v>
      </c>
      <c r="O39" s="144">
        <v>161.334</v>
      </c>
      <c r="P39" s="140">
        <v>416.9469999999999</v>
      </c>
      <c r="Q39" s="141">
        <v>300.6149999999998</v>
      </c>
      <c r="R39" s="140">
        <v>434.95499999999976</v>
      </c>
      <c r="S39" s="139">
        <f>SUM(O39:R39)</f>
        <v>1313.8509999999994</v>
      </c>
      <c r="T39" s="143">
        <f>S39/$S$9</f>
        <v>0.004463995124900403</v>
      </c>
      <c r="U39" s="142">
        <v>175.0990000000001</v>
      </c>
      <c r="V39" s="140">
        <v>529.8629999999999</v>
      </c>
      <c r="W39" s="141">
        <v>254.85599999999988</v>
      </c>
      <c r="X39" s="140">
        <v>378.7360000000001</v>
      </c>
      <c r="Y39" s="139">
        <f>SUM(U39:X39)</f>
        <v>1338.554</v>
      </c>
      <c r="Z39" s="138">
        <f>IF(ISERROR(S39/Y39-1),"         /0",IF(S39/Y39&gt;5,"  *  ",(S39/Y39-1)))</f>
        <v>-0.018454989488657647</v>
      </c>
    </row>
    <row r="40" spans="1:26" ht="18.75" customHeight="1">
      <c r="A40" s="146" t="s">
        <v>415</v>
      </c>
      <c r="B40" s="373" t="s">
        <v>416</v>
      </c>
      <c r="C40" s="144">
        <v>33.692</v>
      </c>
      <c r="D40" s="140">
        <v>40.313</v>
      </c>
      <c r="E40" s="141">
        <v>0.825</v>
      </c>
      <c r="F40" s="140">
        <v>0.8849999999999999</v>
      </c>
      <c r="G40" s="139">
        <f t="shared" si="15"/>
        <v>75.715</v>
      </c>
      <c r="H40" s="143">
        <f t="shared" si="1"/>
        <v>0.0028407848077462348</v>
      </c>
      <c r="I40" s="142">
        <v>20.541</v>
      </c>
      <c r="J40" s="140">
        <v>25.793</v>
      </c>
      <c r="K40" s="141">
        <v>1.6899999999999997</v>
      </c>
      <c r="L40" s="140">
        <v>2.71</v>
      </c>
      <c r="M40" s="139">
        <f t="shared" si="16"/>
        <v>50.734</v>
      </c>
      <c r="N40" s="145" t="s">
        <v>49</v>
      </c>
      <c r="O40" s="144">
        <v>234.89200000000002</v>
      </c>
      <c r="P40" s="140">
        <v>243.18200000000002</v>
      </c>
      <c r="Q40" s="141">
        <v>10.401000000000002</v>
      </c>
      <c r="R40" s="140">
        <v>21.237999999999996</v>
      </c>
      <c r="S40" s="139">
        <f t="shared" si="18"/>
        <v>509.7130000000001</v>
      </c>
      <c r="T40" s="143">
        <f t="shared" si="5"/>
        <v>0.0017318222135526483</v>
      </c>
      <c r="U40" s="142">
        <v>280.661</v>
      </c>
      <c r="V40" s="140">
        <v>281.868</v>
      </c>
      <c r="W40" s="141">
        <v>15.123000000000001</v>
      </c>
      <c r="X40" s="140">
        <v>28.530000000000012</v>
      </c>
      <c r="Y40" s="139">
        <f t="shared" si="19"/>
        <v>606.182</v>
      </c>
      <c r="Z40" s="138">
        <f t="shared" si="20"/>
        <v>-0.15914197386263518</v>
      </c>
    </row>
    <row r="41" spans="1:26" ht="18.75" customHeight="1">
      <c r="A41" s="146" t="s">
        <v>465</v>
      </c>
      <c r="B41" s="373" t="s">
        <v>466</v>
      </c>
      <c r="C41" s="144">
        <v>18.31</v>
      </c>
      <c r="D41" s="140">
        <v>51.800000000000004</v>
      </c>
      <c r="E41" s="141">
        <v>0.5</v>
      </c>
      <c r="F41" s="140">
        <v>3.5</v>
      </c>
      <c r="G41" s="139">
        <f t="shared" si="15"/>
        <v>74.11</v>
      </c>
      <c r="H41" s="143">
        <f t="shared" si="1"/>
        <v>0.002780566097894386</v>
      </c>
      <c r="I41" s="142">
        <v>6</v>
      </c>
      <c r="J41" s="140">
        <v>16.8</v>
      </c>
      <c r="K41" s="141">
        <v>0.25</v>
      </c>
      <c r="L41" s="140">
        <v>0.66</v>
      </c>
      <c r="M41" s="139">
        <f t="shared" si="16"/>
        <v>23.71</v>
      </c>
      <c r="N41" s="145">
        <f t="shared" si="17"/>
        <v>2.1256853648249683</v>
      </c>
      <c r="O41" s="144">
        <v>73.81</v>
      </c>
      <c r="P41" s="140">
        <v>215.8</v>
      </c>
      <c r="Q41" s="141">
        <v>15.889999999999999</v>
      </c>
      <c r="R41" s="140">
        <v>39.61</v>
      </c>
      <c r="S41" s="139">
        <f t="shared" si="18"/>
        <v>345.11</v>
      </c>
      <c r="T41" s="143">
        <f t="shared" si="5"/>
        <v>0.0011725601742925025</v>
      </c>
      <c r="U41" s="142">
        <v>76.2</v>
      </c>
      <c r="V41" s="140">
        <v>253.66000000000005</v>
      </c>
      <c r="W41" s="141">
        <v>0.8</v>
      </c>
      <c r="X41" s="140">
        <v>1.46</v>
      </c>
      <c r="Y41" s="139">
        <f t="shared" si="19"/>
        <v>332.12000000000006</v>
      </c>
      <c r="Z41" s="138">
        <f t="shared" si="20"/>
        <v>0.03911236902324444</v>
      </c>
    </row>
    <row r="42" spans="1:26" ht="18.75" customHeight="1">
      <c r="A42" s="146" t="s">
        <v>393</v>
      </c>
      <c r="B42" s="373" t="s">
        <v>394</v>
      </c>
      <c r="C42" s="144">
        <v>22.593</v>
      </c>
      <c r="D42" s="140">
        <v>35.082</v>
      </c>
      <c r="E42" s="141">
        <v>6.705</v>
      </c>
      <c r="F42" s="140">
        <v>9.219</v>
      </c>
      <c r="G42" s="139">
        <f t="shared" si="15"/>
        <v>73.59899999999999</v>
      </c>
      <c r="H42" s="143">
        <f t="shared" si="1"/>
        <v>0.0027613936612998096</v>
      </c>
      <c r="I42" s="142">
        <v>31.867</v>
      </c>
      <c r="J42" s="140">
        <v>36.94</v>
      </c>
      <c r="K42" s="141">
        <v>20.692</v>
      </c>
      <c r="L42" s="140">
        <v>25.485</v>
      </c>
      <c r="M42" s="139">
        <f t="shared" si="16"/>
        <v>114.984</v>
      </c>
      <c r="N42" s="145">
        <f t="shared" si="17"/>
        <v>-0.3599196409935296</v>
      </c>
      <c r="O42" s="144">
        <v>340.62999999999965</v>
      </c>
      <c r="P42" s="140">
        <v>403.2189999999998</v>
      </c>
      <c r="Q42" s="141">
        <v>133.543</v>
      </c>
      <c r="R42" s="140">
        <v>118.83499999999994</v>
      </c>
      <c r="S42" s="139">
        <f t="shared" si="18"/>
        <v>996.2269999999994</v>
      </c>
      <c r="T42" s="143">
        <f t="shared" si="5"/>
        <v>0.0033848225341337433</v>
      </c>
      <c r="U42" s="142">
        <v>279.03000000000014</v>
      </c>
      <c r="V42" s="140">
        <v>317.841</v>
      </c>
      <c r="W42" s="141">
        <v>152.31399999999996</v>
      </c>
      <c r="X42" s="140">
        <v>135.163</v>
      </c>
      <c r="Y42" s="139">
        <f t="shared" si="19"/>
        <v>884.3480000000001</v>
      </c>
      <c r="Z42" s="138">
        <f t="shared" si="20"/>
        <v>0.12651015211206373</v>
      </c>
    </row>
    <row r="43" spans="1:26" ht="18.75" customHeight="1">
      <c r="A43" s="146" t="s">
        <v>467</v>
      </c>
      <c r="B43" s="373" t="s">
        <v>468</v>
      </c>
      <c r="C43" s="144">
        <v>25.200000000000003</v>
      </c>
      <c r="D43" s="140">
        <v>32.57</v>
      </c>
      <c r="E43" s="141">
        <v>3.505</v>
      </c>
      <c r="F43" s="140">
        <v>8.836999999999998</v>
      </c>
      <c r="G43" s="139">
        <f t="shared" si="15"/>
        <v>70.11200000000001</v>
      </c>
      <c r="H43" s="143">
        <f t="shared" si="1"/>
        <v>0.002630563355222928</v>
      </c>
      <c r="I43" s="142">
        <v>39.074</v>
      </c>
      <c r="J43" s="140">
        <v>44.232000000000006</v>
      </c>
      <c r="K43" s="141">
        <v>0.08</v>
      </c>
      <c r="L43" s="140">
        <v>0.07</v>
      </c>
      <c r="M43" s="139">
        <f t="shared" si="16"/>
        <v>83.456</v>
      </c>
      <c r="N43" s="145">
        <f t="shared" si="17"/>
        <v>-0.15989263803680975</v>
      </c>
      <c r="O43" s="144">
        <v>332.853</v>
      </c>
      <c r="P43" s="140">
        <v>373.9190000000001</v>
      </c>
      <c r="Q43" s="141">
        <v>28.653999999999993</v>
      </c>
      <c r="R43" s="140">
        <v>44.743</v>
      </c>
      <c r="S43" s="139">
        <f t="shared" si="18"/>
        <v>780.1690000000002</v>
      </c>
      <c r="T43" s="143">
        <f t="shared" si="5"/>
        <v>0.0026507348341618837</v>
      </c>
      <c r="U43" s="142">
        <v>262.904</v>
      </c>
      <c r="V43" s="140">
        <v>306.86999999999995</v>
      </c>
      <c r="W43" s="141">
        <v>51.354</v>
      </c>
      <c r="X43" s="140">
        <v>49.989000000000004</v>
      </c>
      <c r="Y43" s="139">
        <f t="shared" si="19"/>
        <v>671.117</v>
      </c>
      <c r="Z43" s="138">
        <f t="shared" si="20"/>
        <v>0.16249327613516007</v>
      </c>
    </row>
    <row r="44" spans="1:26" ht="18.75" customHeight="1">
      <c r="A44" s="146" t="s">
        <v>469</v>
      </c>
      <c r="B44" s="373" t="s">
        <v>470</v>
      </c>
      <c r="C44" s="144">
        <v>0.385</v>
      </c>
      <c r="D44" s="140">
        <v>0.69</v>
      </c>
      <c r="E44" s="141">
        <v>2.49</v>
      </c>
      <c r="F44" s="140">
        <v>65.244</v>
      </c>
      <c r="G44" s="139">
        <f t="shared" si="15"/>
        <v>68.809</v>
      </c>
      <c r="H44" s="143">
        <f t="shared" si="1"/>
        <v>0.0025816755178790286</v>
      </c>
      <c r="I44" s="142">
        <v>0.387</v>
      </c>
      <c r="J44" s="140">
        <v>0.714</v>
      </c>
      <c r="K44" s="141">
        <v>0</v>
      </c>
      <c r="L44" s="140">
        <v>74.402</v>
      </c>
      <c r="M44" s="139">
        <f t="shared" si="16"/>
        <v>75.503</v>
      </c>
      <c r="N44" s="145">
        <f t="shared" si="17"/>
        <v>-0.08865872879223347</v>
      </c>
      <c r="O44" s="144">
        <v>5.8519999999999985</v>
      </c>
      <c r="P44" s="140">
        <v>22.986</v>
      </c>
      <c r="Q44" s="141">
        <v>24.288000000000007</v>
      </c>
      <c r="R44" s="140">
        <v>738.6</v>
      </c>
      <c r="S44" s="139">
        <f t="shared" si="18"/>
        <v>791.726</v>
      </c>
      <c r="T44" s="143">
        <f t="shared" si="5"/>
        <v>0.0026900013808695946</v>
      </c>
      <c r="U44" s="142">
        <v>5.478</v>
      </c>
      <c r="V44" s="140">
        <v>15.015</v>
      </c>
      <c r="W44" s="141">
        <v>1.12</v>
      </c>
      <c r="X44" s="140">
        <v>357.01399999999995</v>
      </c>
      <c r="Y44" s="139">
        <f t="shared" si="19"/>
        <v>378.62699999999995</v>
      </c>
      <c r="Z44" s="138">
        <f t="shared" si="20"/>
        <v>1.091044748525594</v>
      </c>
    </row>
    <row r="45" spans="1:26" ht="18.75" customHeight="1">
      <c r="A45" s="146" t="s">
        <v>405</v>
      </c>
      <c r="B45" s="373" t="s">
        <v>406</v>
      </c>
      <c r="C45" s="144">
        <v>14.339</v>
      </c>
      <c r="D45" s="140">
        <v>31.333000000000002</v>
      </c>
      <c r="E45" s="141">
        <v>4.473000000000001</v>
      </c>
      <c r="F45" s="140">
        <v>10.169</v>
      </c>
      <c r="G45" s="139">
        <f t="shared" si="15"/>
        <v>60.31400000000001</v>
      </c>
      <c r="H45" s="143">
        <f t="shared" si="1"/>
        <v>0.0022629478292862234</v>
      </c>
      <c r="I45" s="142">
        <v>12.619</v>
      </c>
      <c r="J45" s="140">
        <v>32.196</v>
      </c>
      <c r="K45" s="141">
        <v>4.953</v>
      </c>
      <c r="L45" s="140">
        <v>7.223999999999999</v>
      </c>
      <c r="M45" s="139">
        <f t="shared" si="16"/>
        <v>56.992</v>
      </c>
      <c r="N45" s="145">
        <f t="shared" si="17"/>
        <v>0.058288882650196605</v>
      </c>
      <c r="O45" s="144">
        <v>109.07500000000003</v>
      </c>
      <c r="P45" s="140">
        <v>378.853</v>
      </c>
      <c r="Q45" s="141">
        <v>37.623999999999995</v>
      </c>
      <c r="R45" s="140">
        <v>54.305</v>
      </c>
      <c r="S45" s="139">
        <f t="shared" si="18"/>
        <v>579.857</v>
      </c>
      <c r="T45" s="143">
        <f t="shared" si="5"/>
        <v>0.00197014640255202</v>
      </c>
      <c r="U45" s="142">
        <v>103.483</v>
      </c>
      <c r="V45" s="140">
        <v>375.95099999999996</v>
      </c>
      <c r="W45" s="141">
        <v>49.10500000000001</v>
      </c>
      <c r="X45" s="140">
        <v>72.45999999999998</v>
      </c>
      <c r="Y45" s="139">
        <f t="shared" si="19"/>
        <v>600.999</v>
      </c>
      <c r="Z45" s="138">
        <f t="shared" si="20"/>
        <v>-0.035178095138261534</v>
      </c>
    </row>
    <row r="46" spans="1:26" ht="18.75" customHeight="1">
      <c r="A46" s="146" t="s">
        <v>433</v>
      </c>
      <c r="B46" s="373" t="s">
        <v>434</v>
      </c>
      <c r="C46" s="144">
        <v>1.138</v>
      </c>
      <c r="D46" s="140">
        <v>5.635</v>
      </c>
      <c r="E46" s="141">
        <v>30.058000000000003</v>
      </c>
      <c r="F46" s="140">
        <v>21.472</v>
      </c>
      <c r="G46" s="139">
        <f t="shared" si="15"/>
        <v>58.303000000000004</v>
      </c>
      <c r="H46" s="143">
        <f t="shared" si="1"/>
        <v>0.0021874962246058076</v>
      </c>
      <c r="I46" s="142">
        <v>4.743</v>
      </c>
      <c r="J46" s="140">
        <v>6.608</v>
      </c>
      <c r="K46" s="141">
        <v>21.84</v>
      </c>
      <c r="L46" s="140">
        <v>20.009</v>
      </c>
      <c r="M46" s="139">
        <f t="shared" si="16"/>
        <v>53.2</v>
      </c>
      <c r="N46" s="145">
        <f t="shared" si="17"/>
        <v>0.09592105263157902</v>
      </c>
      <c r="O46" s="144">
        <v>55.89600000000001</v>
      </c>
      <c r="P46" s="140">
        <v>143.88900000000004</v>
      </c>
      <c r="Q46" s="141">
        <v>216.0810000000001</v>
      </c>
      <c r="R46" s="140">
        <v>167.10299999999992</v>
      </c>
      <c r="S46" s="139">
        <f t="shared" si="18"/>
        <v>582.969</v>
      </c>
      <c r="T46" s="143">
        <f t="shared" si="5"/>
        <v>0.0019807198639480916</v>
      </c>
      <c r="U46" s="142">
        <v>44.403000000000006</v>
      </c>
      <c r="V46" s="140">
        <v>85.51499999999997</v>
      </c>
      <c r="W46" s="141">
        <v>262.28799999999995</v>
      </c>
      <c r="X46" s="140">
        <v>208.60999999999996</v>
      </c>
      <c r="Y46" s="139">
        <f t="shared" si="19"/>
        <v>600.8159999999998</v>
      </c>
      <c r="Z46" s="138">
        <f t="shared" si="20"/>
        <v>-0.02970460174163103</v>
      </c>
    </row>
    <row r="47" spans="1:26" ht="18.75" customHeight="1">
      <c r="A47" s="146" t="s">
        <v>397</v>
      </c>
      <c r="B47" s="373" t="s">
        <v>398</v>
      </c>
      <c r="C47" s="144">
        <v>25.43</v>
      </c>
      <c r="D47" s="140">
        <v>27.185000000000002</v>
      </c>
      <c r="E47" s="141">
        <v>0.175</v>
      </c>
      <c r="F47" s="140">
        <v>0.189</v>
      </c>
      <c r="G47" s="139">
        <f t="shared" si="15"/>
        <v>52.979</v>
      </c>
      <c r="H47" s="143">
        <f t="shared" si="1"/>
        <v>0.0019877426973464673</v>
      </c>
      <c r="I47" s="142">
        <v>19.262</v>
      </c>
      <c r="J47" s="140">
        <v>33.891000000000005</v>
      </c>
      <c r="K47" s="141">
        <v>1.1500000000000001</v>
      </c>
      <c r="L47" s="140">
        <v>1.19</v>
      </c>
      <c r="M47" s="139">
        <f t="shared" si="16"/>
        <v>55.493</v>
      </c>
      <c r="N47" s="145">
        <f t="shared" si="17"/>
        <v>-0.04530301119060065</v>
      </c>
      <c r="O47" s="144">
        <v>215.15300000000002</v>
      </c>
      <c r="P47" s="140">
        <v>314.026</v>
      </c>
      <c r="Q47" s="141">
        <v>8.756</v>
      </c>
      <c r="R47" s="140">
        <v>32.964000000000006</v>
      </c>
      <c r="S47" s="139">
        <f t="shared" si="18"/>
        <v>570.8990000000001</v>
      </c>
      <c r="T47" s="143">
        <f t="shared" si="5"/>
        <v>0.0019397103269781098</v>
      </c>
      <c r="U47" s="142">
        <v>205.97199999999998</v>
      </c>
      <c r="V47" s="140">
        <v>240.93499999999997</v>
      </c>
      <c r="W47" s="141">
        <v>37.546000000000014</v>
      </c>
      <c r="X47" s="140">
        <v>34.48100000000002</v>
      </c>
      <c r="Y47" s="139">
        <f t="shared" si="19"/>
        <v>518.934</v>
      </c>
      <c r="Z47" s="138">
        <f t="shared" si="20"/>
        <v>0.10013797515676393</v>
      </c>
    </row>
    <row r="48" spans="1:26" ht="18.75" customHeight="1">
      <c r="A48" s="146" t="s">
        <v>453</v>
      </c>
      <c r="B48" s="373" t="s">
        <v>453</v>
      </c>
      <c r="C48" s="144">
        <v>27.923000000000002</v>
      </c>
      <c r="D48" s="140">
        <v>24.48</v>
      </c>
      <c r="E48" s="141">
        <v>0</v>
      </c>
      <c r="F48" s="140">
        <v>0.1</v>
      </c>
      <c r="G48" s="139">
        <f t="shared" si="15"/>
        <v>52.50300000000001</v>
      </c>
      <c r="H48" s="143">
        <f t="shared" si="1"/>
        <v>0.001969883441340561</v>
      </c>
      <c r="I48" s="142">
        <v>24.201999999999998</v>
      </c>
      <c r="J48" s="140">
        <v>38.846999999999994</v>
      </c>
      <c r="K48" s="141">
        <v>10.6</v>
      </c>
      <c r="L48" s="140">
        <v>12.975999999999999</v>
      </c>
      <c r="M48" s="139">
        <f t="shared" si="16"/>
        <v>86.62499999999999</v>
      </c>
      <c r="N48" s="145">
        <f t="shared" si="17"/>
        <v>-0.39390476190476176</v>
      </c>
      <c r="O48" s="144">
        <v>171.983</v>
      </c>
      <c r="P48" s="140">
        <v>244.9600000000001</v>
      </c>
      <c r="Q48" s="141">
        <v>2.195</v>
      </c>
      <c r="R48" s="140">
        <v>2.8449999999999993</v>
      </c>
      <c r="S48" s="139">
        <f t="shared" si="18"/>
        <v>421.9830000000001</v>
      </c>
      <c r="T48" s="143">
        <f t="shared" si="5"/>
        <v>0.001433747095211594</v>
      </c>
      <c r="U48" s="142">
        <v>169.569</v>
      </c>
      <c r="V48" s="140">
        <v>213.09400000000005</v>
      </c>
      <c r="W48" s="141">
        <v>29.52300000000001</v>
      </c>
      <c r="X48" s="140">
        <v>49.20900000000001</v>
      </c>
      <c r="Y48" s="139">
        <f t="shared" si="19"/>
        <v>461.39500000000004</v>
      </c>
      <c r="Z48" s="138">
        <f t="shared" si="20"/>
        <v>-0.08541921780686812</v>
      </c>
    </row>
    <row r="49" spans="1:26" ht="18.75" customHeight="1">
      <c r="A49" s="146" t="s">
        <v>471</v>
      </c>
      <c r="B49" s="373" t="s">
        <v>471</v>
      </c>
      <c r="C49" s="144">
        <v>20.040000000000003</v>
      </c>
      <c r="D49" s="140">
        <v>19.7</v>
      </c>
      <c r="E49" s="141">
        <v>4.071</v>
      </c>
      <c r="F49" s="140">
        <v>5.620000000000001</v>
      </c>
      <c r="G49" s="139">
        <f t="shared" si="15"/>
        <v>49.431</v>
      </c>
      <c r="H49" s="143">
        <f t="shared" si="1"/>
        <v>0.0018546237051007609</v>
      </c>
      <c r="I49" s="142">
        <v>25.615000000000002</v>
      </c>
      <c r="J49" s="140">
        <v>27.029</v>
      </c>
      <c r="K49" s="141">
        <v>5.931000000000001</v>
      </c>
      <c r="L49" s="140">
        <v>8.168999999999999</v>
      </c>
      <c r="M49" s="139">
        <f t="shared" si="16"/>
        <v>66.744</v>
      </c>
      <c r="N49" s="145">
        <f t="shared" si="17"/>
        <v>-0.25939410284070485</v>
      </c>
      <c r="O49" s="144">
        <v>133.89000000000001</v>
      </c>
      <c r="P49" s="140">
        <v>214.17000000000002</v>
      </c>
      <c r="Q49" s="141">
        <v>53.01600000000001</v>
      </c>
      <c r="R49" s="140">
        <v>64.62899999999999</v>
      </c>
      <c r="S49" s="139">
        <f t="shared" si="18"/>
        <v>465.70500000000004</v>
      </c>
      <c r="T49" s="143">
        <f t="shared" si="5"/>
        <v>0.0015822987915994609</v>
      </c>
      <c r="U49" s="142">
        <v>134.21499999999997</v>
      </c>
      <c r="V49" s="140">
        <v>182.92900000000003</v>
      </c>
      <c r="W49" s="141">
        <v>114.37499999999997</v>
      </c>
      <c r="X49" s="140">
        <v>181.31700000000006</v>
      </c>
      <c r="Y49" s="139">
        <f t="shared" si="19"/>
        <v>612.836</v>
      </c>
      <c r="Z49" s="138">
        <f t="shared" si="20"/>
        <v>-0.24008217532912557</v>
      </c>
    </row>
    <row r="50" spans="1:26" ht="18.75" customHeight="1">
      <c r="A50" s="146" t="s">
        <v>472</v>
      </c>
      <c r="B50" s="373" t="s">
        <v>472</v>
      </c>
      <c r="C50" s="144">
        <v>10.197000000000001</v>
      </c>
      <c r="D50" s="140">
        <v>27.569999999999997</v>
      </c>
      <c r="E50" s="141">
        <v>3.5660000000000003</v>
      </c>
      <c r="F50" s="140">
        <v>4.957</v>
      </c>
      <c r="G50" s="139">
        <f t="shared" si="15"/>
        <v>46.29</v>
      </c>
      <c r="H50" s="143">
        <f t="shared" si="1"/>
        <v>0.0017367751271290127</v>
      </c>
      <c r="I50" s="142">
        <v>46.119</v>
      </c>
      <c r="J50" s="140">
        <v>58.259</v>
      </c>
      <c r="K50" s="141">
        <v>0.978</v>
      </c>
      <c r="L50" s="140">
        <v>1.2760000000000002</v>
      </c>
      <c r="M50" s="139">
        <f t="shared" si="16"/>
        <v>106.63199999999999</v>
      </c>
      <c r="N50" s="145">
        <f t="shared" si="17"/>
        <v>-0.5658901643033986</v>
      </c>
      <c r="O50" s="144">
        <v>280.63199999999995</v>
      </c>
      <c r="P50" s="140">
        <v>511.77500000000003</v>
      </c>
      <c r="Q50" s="141">
        <v>19.944999999999993</v>
      </c>
      <c r="R50" s="140">
        <v>39.501000000000005</v>
      </c>
      <c r="S50" s="139">
        <f t="shared" si="18"/>
        <v>851.8529999999998</v>
      </c>
      <c r="T50" s="143">
        <f t="shared" si="5"/>
        <v>0.002894291391589902</v>
      </c>
      <c r="U50" s="142">
        <v>195.556</v>
      </c>
      <c r="V50" s="140">
        <v>478.66700000000003</v>
      </c>
      <c r="W50" s="141">
        <v>14.899000000000004</v>
      </c>
      <c r="X50" s="140">
        <v>81.143</v>
      </c>
      <c r="Y50" s="139">
        <f t="shared" si="19"/>
        <v>770.2650000000001</v>
      </c>
      <c r="Z50" s="138">
        <f t="shared" si="20"/>
        <v>0.10592198788728524</v>
      </c>
    </row>
    <row r="51" spans="1:26" ht="18.75" customHeight="1">
      <c r="A51" s="146" t="s">
        <v>473</v>
      </c>
      <c r="B51" s="373" t="s">
        <v>474</v>
      </c>
      <c r="C51" s="144">
        <v>10.460999999999999</v>
      </c>
      <c r="D51" s="140">
        <v>23.36</v>
      </c>
      <c r="E51" s="141">
        <v>1.15</v>
      </c>
      <c r="F51" s="140">
        <v>9.125</v>
      </c>
      <c r="G51" s="139">
        <f t="shared" si="15"/>
        <v>44.096</v>
      </c>
      <c r="H51" s="143">
        <f t="shared" si="1"/>
        <v>0.0016544574639421243</v>
      </c>
      <c r="I51" s="142">
        <v>42.105999999999995</v>
      </c>
      <c r="J51" s="140">
        <v>48.593999999999994</v>
      </c>
      <c r="K51" s="141">
        <v>0.185</v>
      </c>
      <c r="L51" s="140">
        <v>0.09999999999999999</v>
      </c>
      <c r="M51" s="139">
        <f t="shared" si="16"/>
        <v>90.98499999999999</v>
      </c>
      <c r="N51" s="145">
        <f t="shared" si="17"/>
        <v>-0.515348683848986</v>
      </c>
      <c r="O51" s="144">
        <v>250.16000000000003</v>
      </c>
      <c r="P51" s="140">
        <v>351.234</v>
      </c>
      <c r="Q51" s="141">
        <v>10.699999999999998</v>
      </c>
      <c r="R51" s="140">
        <v>38.519999999999996</v>
      </c>
      <c r="S51" s="139">
        <f t="shared" si="18"/>
        <v>650.614</v>
      </c>
      <c r="T51" s="143">
        <f t="shared" si="5"/>
        <v>0.0022105533459973407</v>
      </c>
      <c r="U51" s="142">
        <v>202.65299999999996</v>
      </c>
      <c r="V51" s="140">
        <v>477.0590000000001</v>
      </c>
      <c r="W51" s="141">
        <v>4.823</v>
      </c>
      <c r="X51" s="140">
        <v>84.198</v>
      </c>
      <c r="Y51" s="139">
        <f t="shared" si="19"/>
        <v>768.733</v>
      </c>
      <c r="Z51" s="138">
        <f t="shared" si="20"/>
        <v>-0.15365412958725577</v>
      </c>
    </row>
    <row r="52" spans="1:26" ht="18.75" customHeight="1">
      <c r="A52" s="146" t="s">
        <v>413</v>
      </c>
      <c r="B52" s="373" t="s">
        <v>414</v>
      </c>
      <c r="C52" s="144">
        <v>9.365</v>
      </c>
      <c r="D52" s="140">
        <v>18.924000000000003</v>
      </c>
      <c r="E52" s="141">
        <v>1.415</v>
      </c>
      <c r="F52" s="140">
        <v>1.3</v>
      </c>
      <c r="G52" s="139">
        <f t="shared" si="15"/>
        <v>31.004</v>
      </c>
      <c r="H52" s="143">
        <f t="shared" si="1"/>
        <v>0.0011632528848889159</v>
      </c>
      <c r="I52" s="142">
        <v>5.204</v>
      </c>
      <c r="J52" s="140">
        <v>16.573</v>
      </c>
      <c r="K52" s="141">
        <v>6.0680000000000005</v>
      </c>
      <c r="L52" s="140">
        <v>4.606</v>
      </c>
      <c r="M52" s="139">
        <f t="shared" si="16"/>
        <v>32.451</v>
      </c>
      <c r="N52" s="145">
        <f t="shared" si="17"/>
        <v>-0.04459030538350128</v>
      </c>
      <c r="O52" s="144">
        <v>60.97599999999999</v>
      </c>
      <c r="P52" s="140">
        <v>191.798</v>
      </c>
      <c r="Q52" s="141">
        <v>21.444</v>
      </c>
      <c r="R52" s="140">
        <v>26.487000000000002</v>
      </c>
      <c r="S52" s="139">
        <f t="shared" si="18"/>
        <v>300.70500000000004</v>
      </c>
      <c r="T52" s="143">
        <f t="shared" si="5"/>
        <v>0.0010216878885301122</v>
      </c>
      <c r="U52" s="142">
        <v>76.77300000000001</v>
      </c>
      <c r="V52" s="140">
        <v>203.34199999999996</v>
      </c>
      <c r="W52" s="141">
        <v>38.50899999999999</v>
      </c>
      <c r="X52" s="140">
        <v>39.09800000000002</v>
      </c>
      <c r="Y52" s="139">
        <f t="shared" si="19"/>
        <v>357.722</v>
      </c>
      <c r="Z52" s="138">
        <f t="shared" si="20"/>
        <v>-0.159389134579366</v>
      </c>
    </row>
    <row r="53" spans="1:26" ht="18.75" customHeight="1">
      <c r="A53" s="146" t="s">
        <v>411</v>
      </c>
      <c r="B53" s="373" t="s">
        <v>412</v>
      </c>
      <c r="C53" s="144">
        <v>7.764</v>
      </c>
      <c r="D53" s="140">
        <v>22.217</v>
      </c>
      <c r="E53" s="141">
        <v>0.26</v>
      </c>
      <c r="F53" s="140">
        <v>0.41400000000000003</v>
      </c>
      <c r="G53" s="139">
        <f t="shared" si="15"/>
        <v>30.655</v>
      </c>
      <c r="H53" s="143">
        <f t="shared" si="1"/>
        <v>0.0011501585984476103</v>
      </c>
      <c r="I53" s="142">
        <v>11.882</v>
      </c>
      <c r="J53" s="140">
        <v>15.791</v>
      </c>
      <c r="K53" s="141">
        <v>0.72</v>
      </c>
      <c r="L53" s="140">
        <v>0.9</v>
      </c>
      <c r="M53" s="139">
        <f t="shared" si="16"/>
        <v>29.293</v>
      </c>
      <c r="N53" s="145">
        <f t="shared" si="17"/>
        <v>0.046495749837845324</v>
      </c>
      <c r="O53" s="144">
        <v>80.06500000000001</v>
      </c>
      <c r="P53" s="140">
        <v>190.48399999999998</v>
      </c>
      <c r="Q53" s="141">
        <v>17.990000000000002</v>
      </c>
      <c r="R53" s="140">
        <v>12.927000000000001</v>
      </c>
      <c r="S53" s="139">
        <f t="shared" si="18"/>
        <v>301.466</v>
      </c>
      <c r="T53" s="143">
        <f t="shared" si="5"/>
        <v>0.0010242734939679046</v>
      </c>
      <c r="U53" s="142">
        <v>85.25700000000005</v>
      </c>
      <c r="V53" s="140">
        <v>258.5709999999999</v>
      </c>
      <c r="W53" s="141">
        <v>2.6350000000000002</v>
      </c>
      <c r="X53" s="140">
        <v>3.678999999999999</v>
      </c>
      <c r="Y53" s="139">
        <f t="shared" si="19"/>
        <v>350.14199999999994</v>
      </c>
      <c r="Z53" s="138">
        <f t="shared" si="20"/>
        <v>-0.13901788417270688</v>
      </c>
    </row>
    <row r="54" spans="1:26" ht="18.75" customHeight="1">
      <c r="A54" s="146" t="s">
        <v>419</v>
      </c>
      <c r="B54" s="373" t="s">
        <v>420</v>
      </c>
      <c r="C54" s="144">
        <v>13.697000000000001</v>
      </c>
      <c r="D54" s="140">
        <v>1.037</v>
      </c>
      <c r="E54" s="141">
        <v>6.891</v>
      </c>
      <c r="F54" s="140">
        <v>8.482</v>
      </c>
      <c r="G54" s="139">
        <f t="shared" si="15"/>
        <v>30.107</v>
      </c>
      <c r="H54" s="143">
        <f t="shared" si="1"/>
        <v>0.0011295979423735837</v>
      </c>
      <c r="I54" s="142">
        <v>0.753</v>
      </c>
      <c r="J54" s="140">
        <v>0</v>
      </c>
      <c r="K54" s="141">
        <v>9.239999999999998</v>
      </c>
      <c r="L54" s="140">
        <v>5.965999999999999</v>
      </c>
      <c r="M54" s="139">
        <f t="shared" si="16"/>
        <v>15.958999999999998</v>
      </c>
      <c r="N54" s="145">
        <f t="shared" si="17"/>
        <v>0.8865217118867099</v>
      </c>
      <c r="O54" s="144">
        <v>50.830000000000005</v>
      </c>
      <c r="P54" s="140">
        <v>96.82300000000001</v>
      </c>
      <c r="Q54" s="141">
        <v>95.72099999999999</v>
      </c>
      <c r="R54" s="140">
        <v>109.35600000000004</v>
      </c>
      <c r="S54" s="139">
        <f t="shared" si="18"/>
        <v>352.7300000000001</v>
      </c>
      <c r="T54" s="143">
        <f t="shared" si="5"/>
        <v>0.0011984502050887964</v>
      </c>
      <c r="U54" s="142">
        <v>22.836</v>
      </c>
      <c r="V54" s="140">
        <v>1.957</v>
      </c>
      <c r="W54" s="141">
        <v>73.898</v>
      </c>
      <c r="X54" s="140">
        <v>65.377</v>
      </c>
      <c r="Y54" s="139">
        <f t="shared" si="19"/>
        <v>164.06799999999998</v>
      </c>
      <c r="Z54" s="138">
        <f t="shared" si="20"/>
        <v>1.1499012604529835</v>
      </c>
    </row>
    <row r="55" spans="1:26" ht="18.75" customHeight="1">
      <c r="A55" s="146" t="s">
        <v>475</v>
      </c>
      <c r="B55" s="373" t="s">
        <v>475</v>
      </c>
      <c r="C55" s="144">
        <v>15.973</v>
      </c>
      <c r="D55" s="140">
        <v>13.59</v>
      </c>
      <c r="E55" s="141">
        <v>0.07</v>
      </c>
      <c r="F55" s="140">
        <v>0.45999999999999996</v>
      </c>
      <c r="G55" s="139">
        <f t="shared" si="15"/>
        <v>30.093000000000004</v>
      </c>
      <c r="H55" s="143">
        <f t="shared" si="1"/>
        <v>0.0011290726701381159</v>
      </c>
      <c r="I55" s="142">
        <v>30.990000000000002</v>
      </c>
      <c r="J55" s="140">
        <v>29.070000000000004</v>
      </c>
      <c r="K55" s="141">
        <v>0.503</v>
      </c>
      <c r="L55" s="140">
        <v>0.5409999999999999</v>
      </c>
      <c r="M55" s="139">
        <f t="shared" si="16"/>
        <v>61.104</v>
      </c>
      <c r="N55" s="145">
        <f t="shared" si="17"/>
        <v>-0.5075117831893166</v>
      </c>
      <c r="O55" s="144">
        <v>270.9769999999999</v>
      </c>
      <c r="P55" s="140">
        <v>249.791</v>
      </c>
      <c r="Q55" s="141">
        <v>13.605</v>
      </c>
      <c r="R55" s="140">
        <v>36.362</v>
      </c>
      <c r="S55" s="139">
        <f t="shared" si="18"/>
        <v>570.7349999999999</v>
      </c>
      <c r="T55" s="143">
        <f t="shared" si="5"/>
        <v>0.0019391531137168767</v>
      </c>
      <c r="U55" s="142">
        <v>187.437</v>
      </c>
      <c r="V55" s="140">
        <v>233.925</v>
      </c>
      <c r="W55" s="141">
        <v>8.508000000000001</v>
      </c>
      <c r="X55" s="140">
        <v>15.636000000000003</v>
      </c>
      <c r="Y55" s="139">
        <f t="shared" si="19"/>
        <v>445.50600000000003</v>
      </c>
      <c r="Z55" s="138">
        <f t="shared" si="20"/>
        <v>0.2810938573217867</v>
      </c>
    </row>
    <row r="56" spans="1:26" ht="18.75" customHeight="1">
      <c r="A56" s="146" t="s">
        <v>476</v>
      </c>
      <c r="B56" s="373" t="s">
        <v>477</v>
      </c>
      <c r="C56" s="144">
        <v>12.052</v>
      </c>
      <c r="D56" s="140">
        <v>15.572000000000001</v>
      </c>
      <c r="E56" s="141">
        <v>0.221</v>
      </c>
      <c r="F56" s="140">
        <v>0.24</v>
      </c>
      <c r="G56" s="139">
        <f t="shared" si="15"/>
        <v>28.085</v>
      </c>
      <c r="H56" s="143">
        <f t="shared" si="1"/>
        <v>0.0010537336237938716</v>
      </c>
      <c r="I56" s="142"/>
      <c r="J56" s="140"/>
      <c r="K56" s="141">
        <v>0.519</v>
      </c>
      <c r="L56" s="140">
        <v>0.33</v>
      </c>
      <c r="M56" s="139">
        <f t="shared" si="16"/>
        <v>0.849</v>
      </c>
      <c r="N56" s="145">
        <f t="shared" si="17"/>
        <v>32.08009422850412</v>
      </c>
      <c r="O56" s="144">
        <v>63.903000000000006</v>
      </c>
      <c r="P56" s="140">
        <v>79.772</v>
      </c>
      <c r="Q56" s="141">
        <v>3.936</v>
      </c>
      <c r="R56" s="140">
        <v>7.03</v>
      </c>
      <c r="S56" s="139">
        <f t="shared" si="18"/>
        <v>154.64100000000002</v>
      </c>
      <c r="T56" s="143">
        <f t="shared" si="5"/>
        <v>0.000525414731282104</v>
      </c>
      <c r="U56" s="142">
        <v>17.112000000000002</v>
      </c>
      <c r="V56" s="140">
        <v>66.498</v>
      </c>
      <c r="W56" s="141">
        <v>37.912</v>
      </c>
      <c r="X56" s="140">
        <v>83.97</v>
      </c>
      <c r="Y56" s="139">
        <f t="shared" si="19"/>
        <v>205.49200000000002</v>
      </c>
      <c r="Z56" s="138">
        <f t="shared" si="20"/>
        <v>-0.24745975512428708</v>
      </c>
    </row>
    <row r="57" spans="1:26" ht="18.75" customHeight="1">
      <c r="A57" s="146" t="s">
        <v>478</v>
      </c>
      <c r="B57" s="373" t="s">
        <v>478</v>
      </c>
      <c r="C57" s="144">
        <v>5.6</v>
      </c>
      <c r="D57" s="140">
        <v>4.6</v>
      </c>
      <c r="E57" s="141">
        <v>9.497</v>
      </c>
      <c r="F57" s="140">
        <v>8.162</v>
      </c>
      <c r="G57" s="139">
        <f t="shared" si="15"/>
        <v>27.859</v>
      </c>
      <c r="H57" s="143">
        <f t="shared" si="1"/>
        <v>0.0010452542291356053</v>
      </c>
      <c r="I57" s="142">
        <v>12.373999999999999</v>
      </c>
      <c r="J57" s="140">
        <v>17.106</v>
      </c>
      <c r="K57" s="141">
        <v>0.2</v>
      </c>
      <c r="L57" s="140">
        <v>0.1</v>
      </c>
      <c r="M57" s="139">
        <f t="shared" si="16"/>
        <v>29.78</v>
      </c>
      <c r="N57" s="145" t="s">
        <v>49</v>
      </c>
      <c r="O57" s="144">
        <v>64.82</v>
      </c>
      <c r="P57" s="140">
        <v>75.01799999999997</v>
      </c>
      <c r="Q57" s="141">
        <v>17.858999999999998</v>
      </c>
      <c r="R57" s="140">
        <v>19.064999999999998</v>
      </c>
      <c r="S57" s="139">
        <f t="shared" si="18"/>
        <v>176.76199999999997</v>
      </c>
      <c r="T57" s="143">
        <f t="shared" si="5"/>
        <v>0.0006005739663536012</v>
      </c>
      <c r="U57" s="142">
        <v>45.294</v>
      </c>
      <c r="V57" s="140">
        <v>65.55999999999999</v>
      </c>
      <c r="W57" s="141">
        <v>2.165</v>
      </c>
      <c r="X57" s="140">
        <v>2.7800000000000002</v>
      </c>
      <c r="Y57" s="139">
        <f t="shared" si="19"/>
        <v>115.79899999999999</v>
      </c>
      <c r="Z57" s="138">
        <f t="shared" si="20"/>
        <v>0.5264553234483889</v>
      </c>
    </row>
    <row r="58" spans="1:26" ht="18.75" customHeight="1">
      <c r="A58" s="146" t="s">
        <v>427</v>
      </c>
      <c r="B58" s="373" t="s">
        <v>428</v>
      </c>
      <c r="C58" s="144">
        <v>12.284</v>
      </c>
      <c r="D58" s="140">
        <v>13.053</v>
      </c>
      <c r="E58" s="141">
        <v>0.877</v>
      </c>
      <c r="F58" s="140">
        <v>0.762</v>
      </c>
      <c r="G58" s="139">
        <f t="shared" si="15"/>
        <v>26.976000000000003</v>
      </c>
      <c r="H58" s="143">
        <f t="shared" si="1"/>
        <v>0.001012124558855741</v>
      </c>
      <c r="I58" s="142">
        <v>14.094999999999999</v>
      </c>
      <c r="J58" s="140">
        <v>10.281</v>
      </c>
      <c r="K58" s="141">
        <v>3.33</v>
      </c>
      <c r="L58" s="140">
        <v>2.92</v>
      </c>
      <c r="M58" s="139">
        <f t="shared" si="16"/>
        <v>30.625999999999998</v>
      </c>
      <c r="N58" s="145">
        <f t="shared" si="17"/>
        <v>-0.11917978188467304</v>
      </c>
      <c r="O58" s="144">
        <v>213.51100000000002</v>
      </c>
      <c r="P58" s="140">
        <v>125.418</v>
      </c>
      <c r="Q58" s="141">
        <v>73.231</v>
      </c>
      <c r="R58" s="140">
        <v>103.08200000000001</v>
      </c>
      <c r="S58" s="139">
        <f t="shared" si="18"/>
        <v>515.2420000000001</v>
      </c>
      <c r="T58" s="143">
        <f t="shared" si="5"/>
        <v>0.0017506077752682265</v>
      </c>
      <c r="U58" s="142">
        <v>230.52400000000006</v>
      </c>
      <c r="V58" s="140">
        <v>116.40800000000002</v>
      </c>
      <c r="W58" s="141">
        <v>78.26700000000001</v>
      </c>
      <c r="X58" s="140">
        <v>146.38700000000003</v>
      </c>
      <c r="Y58" s="139">
        <f t="shared" si="19"/>
        <v>571.5860000000001</v>
      </c>
      <c r="Z58" s="138">
        <f t="shared" si="20"/>
        <v>-0.09857484263085525</v>
      </c>
    </row>
    <row r="59" spans="1:26" ht="18.75" customHeight="1">
      <c r="A59" s="146" t="s">
        <v>417</v>
      </c>
      <c r="B59" s="373" t="s">
        <v>479</v>
      </c>
      <c r="C59" s="144">
        <v>0</v>
      </c>
      <c r="D59" s="140">
        <v>0.017</v>
      </c>
      <c r="E59" s="141">
        <v>7.8500000000000005</v>
      </c>
      <c r="F59" s="140">
        <v>18.5</v>
      </c>
      <c r="G59" s="139">
        <f t="shared" si="15"/>
        <v>26.367</v>
      </c>
      <c r="H59" s="143">
        <f t="shared" si="1"/>
        <v>0.0009892752166128901</v>
      </c>
      <c r="I59" s="142">
        <v>0</v>
      </c>
      <c r="J59" s="140">
        <v>0.017</v>
      </c>
      <c r="K59" s="141">
        <v>25.800000000000004</v>
      </c>
      <c r="L59" s="140">
        <v>3.5</v>
      </c>
      <c r="M59" s="139">
        <f t="shared" si="16"/>
        <v>29.317000000000004</v>
      </c>
      <c r="N59" s="145">
        <f t="shared" si="17"/>
        <v>-0.10062421120851395</v>
      </c>
      <c r="O59" s="144">
        <v>9.106</v>
      </c>
      <c r="P59" s="140">
        <v>18.762999999999998</v>
      </c>
      <c r="Q59" s="141">
        <v>143.878</v>
      </c>
      <c r="R59" s="140">
        <v>250.60600000000005</v>
      </c>
      <c r="S59" s="139">
        <f t="shared" si="18"/>
        <v>422.35300000000007</v>
      </c>
      <c r="T59" s="143">
        <f t="shared" si="5"/>
        <v>0.001435004222691204</v>
      </c>
      <c r="U59" s="142">
        <v>0</v>
      </c>
      <c r="V59" s="140">
        <v>1.6999999999999995</v>
      </c>
      <c r="W59" s="141">
        <v>87.417</v>
      </c>
      <c r="X59" s="140">
        <v>89.58099999999997</v>
      </c>
      <c r="Y59" s="139">
        <f t="shared" si="19"/>
        <v>178.69799999999998</v>
      </c>
      <c r="Z59" s="138">
        <f t="shared" si="20"/>
        <v>1.3635015501012888</v>
      </c>
    </row>
    <row r="60" spans="1:26" ht="18.75" customHeight="1">
      <c r="A60" s="146" t="s">
        <v>480</v>
      </c>
      <c r="B60" s="373" t="s">
        <v>480</v>
      </c>
      <c r="C60" s="144">
        <v>9.05</v>
      </c>
      <c r="D60" s="140">
        <v>8.533</v>
      </c>
      <c r="E60" s="141">
        <v>2.894</v>
      </c>
      <c r="F60" s="140">
        <v>1.549</v>
      </c>
      <c r="G60" s="139">
        <f t="shared" si="15"/>
        <v>22.025999999999996</v>
      </c>
      <c r="H60" s="143">
        <f t="shared" si="1"/>
        <v>0.0008264033041724698</v>
      </c>
      <c r="I60" s="142">
        <v>16.36</v>
      </c>
      <c r="J60" s="140">
        <v>13.14</v>
      </c>
      <c r="K60" s="141">
        <v>0.11</v>
      </c>
      <c r="L60" s="140">
        <v>0.03</v>
      </c>
      <c r="M60" s="139">
        <f t="shared" si="16"/>
        <v>29.64</v>
      </c>
      <c r="N60" s="145">
        <f t="shared" si="17"/>
        <v>-0.2568825910931175</v>
      </c>
      <c r="O60" s="144">
        <v>108.86599999999999</v>
      </c>
      <c r="P60" s="140">
        <v>128.04</v>
      </c>
      <c r="Q60" s="141">
        <v>12.696999999999997</v>
      </c>
      <c r="R60" s="140">
        <v>12.199</v>
      </c>
      <c r="S60" s="139">
        <f t="shared" si="18"/>
        <v>261.80199999999996</v>
      </c>
      <c r="T60" s="143">
        <f t="shared" si="5"/>
        <v>0.0008895094281537066</v>
      </c>
      <c r="U60" s="142">
        <v>122.53999999999998</v>
      </c>
      <c r="V60" s="140">
        <v>116.697</v>
      </c>
      <c r="W60" s="141">
        <v>2.9399999999999995</v>
      </c>
      <c r="X60" s="140">
        <v>2.03</v>
      </c>
      <c r="Y60" s="139">
        <f t="shared" si="19"/>
        <v>244.20699999999997</v>
      </c>
      <c r="Z60" s="138">
        <f t="shared" si="20"/>
        <v>0.07204953174970408</v>
      </c>
    </row>
    <row r="61" spans="1:26" ht="18.75" customHeight="1">
      <c r="A61" s="146" t="s">
        <v>448</v>
      </c>
      <c r="B61" s="373" t="s">
        <v>449</v>
      </c>
      <c r="C61" s="144">
        <v>0.403</v>
      </c>
      <c r="D61" s="140">
        <v>2.5829999999999997</v>
      </c>
      <c r="E61" s="141">
        <v>6.308999999999999</v>
      </c>
      <c r="F61" s="140">
        <v>11.314</v>
      </c>
      <c r="G61" s="139">
        <f t="shared" si="15"/>
        <v>20.608999999999998</v>
      </c>
      <c r="H61" s="143">
        <f t="shared" si="1"/>
        <v>0.0007732382500540467</v>
      </c>
      <c r="I61" s="142">
        <v>1.892</v>
      </c>
      <c r="J61" s="140">
        <v>3.768</v>
      </c>
      <c r="K61" s="141">
        <v>7.905</v>
      </c>
      <c r="L61" s="140">
        <v>11.008000000000001</v>
      </c>
      <c r="M61" s="139">
        <f t="shared" si="16"/>
        <v>24.573</v>
      </c>
      <c r="N61" s="145">
        <f t="shared" si="17"/>
        <v>-0.1613152647214423</v>
      </c>
      <c r="O61" s="144">
        <v>23.632999999999996</v>
      </c>
      <c r="P61" s="140">
        <v>57.38999999999999</v>
      </c>
      <c r="Q61" s="141">
        <v>105.48500000000001</v>
      </c>
      <c r="R61" s="140">
        <v>117.33699999999997</v>
      </c>
      <c r="S61" s="139">
        <f t="shared" si="18"/>
        <v>303.84499999999997</v>
      </c>
      <c r="T61" s="143">
        <f t="shared" si="5"/>
        <v>0.0010323564838976135</v>
      </c>
      <c r="U61" s="142">
        <v>24.758000000000006</v>
      </c>
      <c r="V61" s="140">
        <v>53.58699999999998</v>
      </c>
      <c r="W61" s="141">
        <v>82.353</v>
      </c>
      <c r="X61" s="140">
        <v>79.053</v>
      </c>
      <c r="Y61" s="139">
        <f t="shared" si="19"/>
        <v>239.75099999999998</v>
      </c>
      <c r="Z61" s="138">
        <f t="shared" si="20"/>
        <v>0.2673356941159786</v>
      </c>
    </row>
    <row r="62" spans="1:26" ht="18.75" customHeight="1">
      <c r="A62" s="146" t="s">
        <v>429</v>
      </c>
      <c r="B62" s="373" t="s">
        <v>430</v>
      </c>
      <c r="C62" s="144">
        <v>0</v>
      </c>
      <c r="D62" s="140">
        <v>0</v>
      </c>
      <c r="E62" s="141">
        <v>8.974</v>
      </c>
      <c r="F62" s="140">
        <v>11.232999999999999</v>
      </c>
      <c r="G62" s="139">
        <f t="shared" si="15"/>
        <v>20.207</v>
      </c>
      <c r="H62" s="143">
        <f t="shared" si="1"/>
        <v>0.0007581554330070417</v>
      </c>
      <c r="I62" s="142">
        <v>0</v>
      </c>
      <c r="J62" s="140">
        <v>0</v>
      </c>
      <c r="K62" s="141">
        <v>5.133</v>
      </c>
      <c r="L62" s="140">
        <v>5.349</v>
      </c>
      <c r="M62" s="139">
        <f t="shared" si="16"/>
        <v>10.482</v>
      </c>
      <c r="N62" s="145">
        <f t="shared" si="17"/>
        <v>0.9277809578324749</v>
      </c>
      <c r="O62" s="144">
        <v>2</v>
      </c>
      <c r="P62" s="140">
        <v>26.355999999999998</v>
      </c>
      <c r="Q62" s="141">
        <v>66.872</v>
      </c>
      <c r="R62" s="140">
        <v>91.01099999999998</v>
      </c>
      <c r="S62" s="139">
        <f t="shared" si="18"/>
        <v>186.23899999999998</v>
      </c>
      <c r="T62" s="143">
        <f t="shared" si="5"/>
        <v>0.0006327734180408025</v>
      </c>
      <c r="U62" s="142">
        <v>18.609</v>
      </c>
      <c r="V62" s="140">
        <v>106.56200000000001</v>
      </c>
      <c r="W62" s="141">
        <v>43.53200000000001</v>
      </c>
      <c r="X62" s="140">
        <v>79.492</v>
      </c>
      <c r="Y62" s="139">
        <f t="shared" si="19"/>
        <v>248.19500000000005</v>
      </c>
      <c r="Z62" s="138">
        <f t="shared" si="20"/>
        <v>-0.24962630189971624</v>
      </c>
    </row>
    <row r="63" spans="1:26" ht="18.75" customHeight="1" thickBot="1">
      <c r="A63" s="137" t="s">
        <v>55</v>
      </c>
      <c r="B63" s="374" t="s">
        <v>55</v>
      </c>
      <c r="C63" s="135">
        <v>30.793000000000003</v>
      </c>
      <c r="D63" s="131">
        <v>66.60300000000001</v>
      </c>
      <c r="E63" s="132">
        <v>130.86699999999996</v>
      </c>
      <c r="F63" s="131">
        <v>183.52599999999995</v>
      </c>
      <c r="G63" s="130">
        <f t="shared" si="15"/>
        <v>411.78899999999993</v>
      </c>
      <c r="H63" s="134">
        <f t="shared" si="1"/>
        <v>0.015450094897933224</v>
      </c>
      <c r="I63" s="133">
        <v>66.22</v>
      </c>
      <c r="J63" s="131">
        <v>100.851</v>
      </c>
      <c r="K63" s="132">
        <v>194.79800000000003</v>
      </c>
      <c r="L63" s="131">
        <v>259.9999999999999</v>
      </c>
      <c r="M63" s="130">
        <f t="shared" si="16"/>
        <v>621.8689999999999</v>
      </c>
      <c r="N63" s="136">
        <f t="shared" si="17"/>
        <v>-0.33782034479930667</v>
      </c>
      <c r="O63" s="135">
        <v>517.266</v>
      </c>
      <c r="P63" s="131">
        <v>1012.4329999999999</v>
      </c>
      <c r="Q63" s="132">
        <v>2238.5020000000004</v>
      </c>
      <c r="R63" s="131">
        <v>2984.6370000000015</v>
      </c>
      <c r="S63" s="130">
        <f t="shared" si="18"/>
        <v>6752.838000000002</v>
      </c>
      <c r="T63" s="134">
        <f t="shared" si="5"/>
        <v>0.022943724905824334</v>
      </c>
      <c r="U63" s="133">
        <v>517.1100000000001</v>
      </c>
      <c r="V63" s="131">
        <v>1110.5439999999999</v>
      </c>
      <c r="W63" s="132">
        <v>1909.8139999999987</v>
      </c>
      <c r="X63" s="131">
        <v>2555.957000000002</v>
      </c>
      <c r="Y63" s="130">
        <f t="shared" si="19"/>
        <v>6093.425000000001</v>
      </c>
      <c r="Z63" s="129">
        <f t="shared" si="20"/>
        <v>0.10821713568313385</v>
      </c>
    </row>
    <row r="64" spans="1:2" ht="15.75" thickTop="1">
      <c r="A64" s="128" t="s">
        <v>42</v>
      </c>
      <c r="B64" s="128"/>
    </row>
    <row r="65" spans="1:2" ht="15">
      <c r="A65" s="128" t="s">
        <v>41</v>
      </c>
      <c r="B65" s="128"/>
    </row>
    <row r="66" spans="1:3" ht="15">
      <c r="A66" s="375" t="s">
        <v>124</v>
      </c>
      <c r="B66" s="376"/>
      <c r="C66" s="376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64:Z65536 N64:N65536 Z3 N3 N5:N8 Z5:Z8">
    <cfRule type="cellIs" priority="3" dxfId="93" operator="lessThan" stopIfTrue="1">
      <formula>0</formula>
    </cfRule>
  </conditionalFormatting>
  <conditionalFormatting sqref="Z9:Z63 N9:N63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Z24"/>
  <sheetViews>
    <sheetView showGridLines="0" zoomScale="76" zoomScaleNormal="76" zoomScalePageLayoutView="0" workbookViewId="0" topLeftCell="A1">
      <selection activeCell="U11" sqref="U11:X21"/>
    </sheetView>
  </sheetViews>
  <sheetFormatPr defaultColWidth="8.00390625" defaultRowHeight="15"/>
  <cols>
    <col min="1" max="1" width="25.421875" style="127" customWidth="1"/>
    <col min="2" max="2" width="38.140625" style="127" customWidth="1"/>
    <col min="3" max="3" width="11.00390625" style="127" customWidth="1"/>
    <col min="4" max="4" width="12.421875" style="127" bestFit="1" customWidth="1"/>
    <col min="5" max="5" width="8.57421875" style="127" bestFit="1" customWidth="1"/>
    <col min="6" max="6" width="10.57421875" style="127" bestFit="1" customWidth="1"/>
    <col min="7" max="7" width="10.140625" style="127" customWidth="1"/>
    <col min="8" max="8" width="10.7109375" style="127" customWidth="1"/>
    <col min="9" max="10" width="11.57421875" style="127" bestFit="1" customWidth="1"/>
    <col min="11" max="11" width="9.00390625" style="127" bestFit="1" customWidth="1"/>
    <col min="12" max="12" width="10.57421875" style="127" bestFit="1" customWidth="1"/>
    <col min="13" max="13" width="11.57421875" style="127" bestFit="1" customWidth="1"/>
    <col min="14" max="14" width="9.421875" style="127" customWidth="1"/>
    <col min="15" max="15" width="11.57421875" style="127" bestFit="1" customWidth="1"/>
    <col min="16" max="16" width="12.421875" style="127" bestFit="1" customWidth="1"/>
    <col min="17" max="17" width="9.421875" style="127" customWidth="1"/>
    <col min="18" max="18" width="10.57421875" style="127" bestFit="1" customWidth="1"/>
    <col min="19" max="19" width="11.8515625" style="127" customWidth="1"/>
    <col min="20" max="20" width="10.140625" style="127" customWidth="1"/>
    <col min="21" max="22" width="11.57421875" style="127" bestFit="1" customWidth="1"/>
    <col min="23" max="23" width="10.28125" style="127" customWidth="1"/>
    <col min="24" max="24" width="11.28125" style="127" customWidth="1"/>
    <col min="25" max="25" width="11.57421875" style="127" bestFit="1" customWidth="1"/>
    <col min="26" max="26" width="9.8515625" style="127" bestFit="1" customWidth="1"/>
    <col min="27" max="16384" width="8.00390625" style="127" customWidth="1"/>
  </cols>
  <sheetData>
    <row r="1" spans="1:2" ht="21.75" thickBot="1">
      <c r="A1" s="466" t="s">
        <v>28</v>
      </c>
      <c r="B1" s="462"/>
    </row>
    <row r="2" spans="25:26" ht="18">
      <c r="Y2" s="461"/>
      <c r="Z2" s="461"/>
    </row>
    <row r="3" ht="5.25" customHeight="1" thickBot="1"/>
    <row r="4" spans="1:26" ht="24" customHeight="1" thickTop="1">
      <c r="A4" s="578" t="s">
        <v>125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80"/>
    </row>
    <row r="5" spans="1:26" ht="21" customHeight="1" thickBot="1">
      <c r="A5" s="590" t="s">
        <v>44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2"/>
    </row>
    <row r="6" spans="1:26" s="173" customFormat="1" ht="19.5" customHeight="1" thickBot="1" thickTop="1">
      <c r="A6" s="581" t="s">
        <v>120</v>
      </c>
      <c r="B6" s="581" t="s">
        <v>121</v>
      </c>
      <c r="C6" s="567" t="s">
        <v>36</v>
      </c>
      <c r="D6" s="568"/>
      <c r="E6" s="568"/>
      <c r="F6" s="568"/>
      <c r="G6" s="568"/>
      <c r="H6" s="568"/>
      <c r="I6" s="568"/>
      <c r="J6" s="568"/>
      <c r="K6" s="569"/>
      <c r="L6" s="569"/>
      <c r="M6" s="569"/>
      <c r="N6" s="570"/>
      <c r="O6" s="571" t="s">
        <v>35</v>
      </c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70"/>
    </row>
    <row r="7" spans="1:26" s="172" customFormat="1" ht="26.25" customHeight="1" thickBot="1">
      <c r="A7" s="582"/>
      <c r="B7" s="582"/>
      <c r="C7" s="666" t="s">
        <v>154</v>
      </c>
      <c r="D7" s="662"/>
      <c r="E7" s="662"/>
      <c r="F7" s="662"/>
      <c r="G7" s="663"/>
      <c r="H7" s="564" t="s">
        <v>34</v>
      </c>
      <c r="I7" s="666" t="s">
        <v>155</v>
      </c>
      <c r="J7" s="662"/>
      <c r="K7" s="662"/>
      <c r="L7" s="662"/>
      <c r="M7" s="663"/>
      <c r="N7" s="564" t="s">
        <v>33</v>
      </c>
      <c r="O7" s="661" t="s">
        <v>156</v>
      </c>
      <c r="P7" s="662"/>
      <c r="Q7" s="662"/>
      <c r="R7" s="662"/>
      <c r="S7" s="663"/>
      <c r="T7" s="564" t="s">
        <v>34</v>
      </c>
      <c r="U7" s="661" t="s">
        <v>157</v>
      </c>
      <c r="V7" s="662"/>
      <c r="W7" s="662"/>
      <c r="X7" s="662"/>
      <c r="Y7" s="663"/>
      <c r="Z7" s="564" t="s">
        <v>33</v>
      </c>
    </row>
    <row r="8" spans="1:26" s="167" customFormat="1" ht="26.25" customHeight="1">
      <c r="A8" s="583"/>
      <c r="B8" s="583"/>
      <c r="C8" s="587" t="s">
        <v>22</v>
      </c>
      <c r="D8" s="588"/>
      <c r="E8" s="585" t="s">
        <v>21</v>
      </c>
      <c r="F8" s="586"/>
      <c r="G8" s="572" t="s">
        <v>17</v>
      </c>
      <c r="H8" s="565"/>
      <c r="I8" s="587" t="s">
        <v>22</v>
      </c>
      <c r="J8" s="588"/>
      <c r="K8" s="585" t="s">
        <v>21</v>
      </c>
      <c r="L8" s="586"/>
      <c r="M8" s="572" t="s">
        <v>17</v>
      </c>
      <c r="N8" s="565"/>
      <c r="O8" s="588" t="s">
        <v>22</v>
      </c>
      <c r="P8" s="588"/>
      <c r="Q8" s="593" t="s">
        <v>21</v>
      </c>
      <c r="R8" s="588"/>
      <c r="S8" s="572" t="s">
        <v>17</v>
      </c>
      <c r="T8" s="565"/>
      <c r="U8" s="594" t="s">
        <v>22</v>
      </c>
      <c r="V8" s="586"/>
      <c r="W8" s="585" t="s">
        <v>21</v>
      </c>
      <c r="X8" s="589"/>
      <c r="Y8" s="572" t="s">
        <v>17</v>
      </c>
      <c r="Z8" s="565"/>
    </row>
    <row r="9" spans="1:26" s="167" customFormat="1" ht="31.5" thickBot="1">
      <c r="A9" s="584"/>
      <c r="B9" s="584"/>
      <c r="C9" s="170" t="s">
        <v>19</v>
      </c>
      <c r="D9" s="168" t="s">
        <v>18</v>
      </c>
      <c r="E9" s="169" t="s">
        <v>19</v>
      </c>
      <c r="F9" s="168" t="s">
        <v>18</v>
      </c>
      <c r="G9" s="573"/>
      <c r="H9" s="566"/>
      <c r="I9" s="170" t="s">
        <v>19</v>
      </c>
      <c r="J9" s="168" t="s">
        <v>18</v>
      </c>
      <c r="K9" s="169" t="s">
        <v>19</v>
      </c>
      <c r="L9" s="168" t="s">
        <v>18</v>
      </c>
      <c r="M9" s="573"/>
      <c r="N9" s="566"/>
      <c r="O9" s="171" t="s">
        <v>19</v>
      </c>
      <c r="P9" s="168" t="s">
        <v>18</v>
      </c>
      <c r="Q9" s="169" t="s">
        <v>19</v>
      </c>
      <c r="R9" s="168" t="s">
        <v>18</v>
      </c>
      <c r="S9" s="573"/>
      <c r="T9" s="566"/>
      <c r="U9" s="170" t="s">
        <v>19</v>
      </c>
      <c r="V9" s="168" t="s">
        <v>18</v>
      </c>
      <c r="W9" s="169" t="s">
        <v>19</v>
      </c>
      <c r="X9" s="168" t="s">
        <v>18</v>
      </c>
      <c r="Y9" s="573"/>
      <c r="Z9" s="566"/>
    </row>
    <row r="10" spans="1:26" s="156" customFormat="1" ht="18" customHeight="1" thickBot="1" thickTop="1">
      <c r="A10" s="166" t="s">
        <v>24</v>
      </c>
      <c r="B10" s="371"/>
      <c r="C10" s="165">
        <f>SUM(C11:C21)</f>
        <v>407324</v>
      </c>
      <c r="D10" s="159">
        <f>SUM(D11:D21)</f>
        <v>447224</v>
      </c>
      <c r="E10" s="160">
        <f>SUM(E11:E21)</f>
        <v>5576</v>
      </c>
      <c r="F10" s="159">
        <f>SUM(F11:F21)</f>
        <v>4506</v>
      </c>
      <c r="G10" s="158">
        <f aca="true" t="shared" si="0" ref="G10:G18">SUM(C10:F10)</f>
        <v>864630</v>
      </c>
      <c r="H10" s="162">
        <f aca="true" t="shared" si="1" ref="H10:H21">G10/$G$10</f>
        <v>1</v>
      </c>
      <c r="I10" s="161">
        <f>SUM(I11:I21)</f>
        <v>350928</v>
      </c>
      <c r="J10" s="159">
        <f>SUM(J11:J21)</f>
        <v>395892</v>
      </c>
      <c r="K10" s="160">
        <f>SUM(K11:K21)</f>
        <v>4247</v>
      </c>
      <c r="L10" s="159">
        <f>SUM(L11:L21)</f>
        <v>3759</v>
      </c>
      <c r="M10" s="158">
        <f aca="true" t="shared" si="2" ref="M10:M21">SUM(I10:L10)</f>
        <v>754826</v>
      </c>
      <c r="N10" s="164">
        <f aca="true" t="shared" si="3" ref="N10:N18">IF(ISERROR(G10/M10-1),"         /0",(G10/M10-1))</f>
        <v>0.1454692869614984</v>
      </c>
      <c r="O10" s="163">
        <f>SUM(O11:O21)</f>
        <v>4416736</v>
      </c>
      <c r="P10" s="159">
        <f>SUM(P11:P21)</f>
        <v>4367315</v>
      </c>
      <c r="Q10" s="160">
        <f>SUM(Q11:Q21)</f>
        <v>50526</v>
      </c>
      <c r="R10" s="159">
        <f>SUM(R11:R21)</f>
        <v>49868</v>
      </c>
      <c r="S10" s="158">
        <f aca="true" t="shared" si="4" ref="S10:S18">SUM(O10:R10)</f>
        <v>8884445</v>
      </c>
      <c r="T10" s="162">
        <f aca="true" t="shared" si="5" ref="T10:T21">S10/$S$10</f>
        <v>1</v>
      </c>
      <c r="U10" s="161">
        <f>SUM(U11:U21)</f>
        <v>3881699</v>
      </c>
      <c r="V10" s="159">
        <f>SUM(V11:V21)</f>
        <v>3835798</v>
      </c>
      <c r="W10" s="160">
        <f>SUM(W11:W21)</f>
        <v>32531</v>
      </c>
      <c r="X10" s="159">
        <f>SUM(X11:X21)</f>
        <v>29945</v>
      </c>
      <c r="Y10" s="158">
        <f aca="true" t="shared" si="6" ref="Y10:Y18">SUM(U10:X10)</f>
        <v>7779973</v>
      </c>
      <c r="Z10" s="157">
        <f>IF(ISERROR(S10/Y10-1),"         /0",(S10/Y10-1))</f>
        <v>0.14196347468043902</v>
      </c>
    </row>
    <row r="11" spans="1:26" ht="21" customHeight="1" thickTop="1">
      <c r="A11" s="155" t="s">
        <v>366</v>
      </c>
      <c r="B11" s="372" t="s">
        <v>367</v>
      </c>
      <c r="C11" s="153">
        <v>276005</v>
      </c>
      <c r="D11" s="149">
        <v>283635</v>
      </c>
      <c r="E11" s="150">
        <v>3168</v>
      </c>
      <c r="F11" s="149">
        <v>2285</v>
      </c>
      <c r="G11" s="148">
        <f t="shared" si="0"/>
        <v>565093</v>
      </c>
      <c r="H11" s="152">
        <f t="shared" si="1"/>
        <v>0.6535662653389311</v>
      </c>
      <c r="I11" s="151">
        <v>236449</v>
      </c>
      <c r="J11" s="149">
        <v>245459</v>
      </c>
      <c r="K11" s="150">
        <v>2300</v>
      </c>
      <c r="L11" s="149">
        <v>1519</v>
      </c>
      <c r="M11" s="148">
        <f t="shared" si="2"/>
        <v>485727</v>
      </c>
      <c r="N11" s="154">
        <f t="shared" si="3"/>
        <v>0.16339631109656239</v>
      </c>
      <c r="O11" s="153">
        <v>2970741</v>
      </c>
      <c r="P11" s="149">
        <v>2946138</v>
      </c>
      <c r="Q11" s="150">
        <v>25962</v>
      </c>
      <c r="R11" s="149">
        <v>26104</v>
      </c>
      <c r="S11" s="148">
        <f t="shared" si="4"/>
        <v>5968945</v>
      </c>
      <c r="T11" s="152">
        <f t="shared" si="5"/>
        <v>0.6718421916056658</v>
      </c>
      <c r="U11" s="151">
        <v>2589346</v>
      </c>
      <c r="V11" s="149">
        <v>2551406</v>
      </c>
      <c r="W11" s="150">
        <v>14566</v>
      </c>
      <c r="X11" s="149">
        <v>13843</v>
      </c>
      <c r="Y11" s="148">
        <f t="shared" si="6"/>
        <v>5169161</v>
      </c>
      <c r="Z11" s="147">
        <f aca="true" t="shared" si="7" ref="Z11:Z18">IF(ISERROR(S11/Y11-1),"         /0",IF(S11/Y11&gt;5,"  *  ",(S11/Y11-1)))</f>
        <v>0.15472220733693542</v>
      </c>
    </row>
    <row r="12" spans="1:26" ht="21" customHeight="1">
      <c r="A12" s="146" t="s">
        <v>368</v>
      </c>
      <c r="B12" s="373" t="s">
        <v>369</v>
      </c>
      <c r="C12" s="144">
        <v>52514</v>
      </c>
      <c r="D12" s="140">
        <v>59399</v>
      </c>
      <c r="E12" s="141">
        <v>874</v>
      </c>
      <c r="F12" s="140">
        <v>725</v>
      </c>
      <c r="G12" s="139">
        <f t="shared" si="0"/>
        <v>113512</v>
      </c>
      <c r="H12" s="143">
        <f t="shared" si="1"/>
        <v>0.13128390178457838</v>
      </c>
      <c r="I12" s="142">
        <v>44418</v>
      </c>
      <c r="J12" s="140">
        <v>52286</v>
      </c>
      <c r="K12" s="141">
        <v>473</v>
      </c>
      <c r="L12" s="140">
        <v>465</v>
      </c>
      <c r="M12" s="148">
        <f t="shared" si="2"/>
        <v>97642</v>
      </c>
      <c r="N12" s="145">
        <f t="shared" si="3"/>
        <v>0.16253251674484348</v>
      </c>
      <c r="O12" s="144">
        <v>526713</v>
      </c>
      <c r="P12" s="140">
        <v>519255</v>
      </c>
      <c r="Q12" s="141">
        <v>9033</v>
      </c>
      <c r="R12" s="140">
        <v>8722</v>
      </c>
      <c r="S12" s="139">
        <f t="shared" si="4"/>
        <v>1063723</v>
      </c>
      <c r="T12" s="143">
        <f t="shared" si="5"/>
        <v>0.11972869436413867</v>
      </c>
      <c r="U12" s="142">
        <v>456611</v>
      </c>
      <c r="V12" s="140">
        <v>450470</v>
      </c>
      <c r="W12" s="141">
        <v>2366</v>
      </c>
      <c r="X12" s="140">
        <v>1865</v>
      </c>
      <c r="Y12" s="139">
        <f t="shared" si="6"/>
        <v>911312</v>
      </c>
      <c r="Z12" s="138">
        <f t="shared" si="7"/>
        <v>0.1672434907035132</v>
      </c>
    </row>
    <row r="13" spans="1:26" ht="21" customHeight="1">
      <c r="A13" s="146" t="s">
        <v>370</v>
      </c>
      <c r="B13" s="373" t="s">
        <v>371</v>
      </c>
      <c r="C13" s="144">
        <v>31870</v>
      </c>
      <c r="D13" s="140">
        <v>44649</v>
      </c>
      <c r="E13" s="141">
        <v>743</v>
      </c>
      <c r="F13" s="140">
        <v>701</v>
      </c>
      <c r="G13" s="139">
        <f t="shared" si="0"/>
        <v>77963</v>
      </c>
      <c r="H13" s="143">
        <f t="shared" si="1"/>
        <v>0.09016920532482102</v>
      </c>
      <c r="I13" s="142">
        <v>27799</v>
      </c>
      <c r="J13" s="140">
        <v>39901</v>
      </c>
      <c r="K13" s="141">
        <v>627</v>
      </c>
      <c r="L13" s="140">
        <v>636</v>
      </c>
      <c r="M13" s="148">
        <f t="shared" si="2"/>
        <v>68963</v>
      </c>
      <c r="N13" s="145">
        <f t="shared" si="3"/>
        <v>0.13050476342386497</v>
      </c>
      <c r="O13" s="144">
        <v>374354</v>
      </c>
      <c r="P13" s="140">
        <v>362580</v>
      </c>
      <c r="Q13" s="141">
        <v>8710</v>
      </c>
      <c r="R13" s="140">
        <v>8653</v>
      </c>
      <c r="S13" s="139">
        <f t="shared" si="4"/>
        <v>754297</v>
      </c>
      <c r="T13" s="143">
        <f t="shared" si="5"/>
        <v>0.08490085762250765</v>
      </c>
      <c r="U13" s="142">
        <v>338314</v>
      </c>
      <c r="V13" s="140">
        <v>330859</v>
      </c>
      <c r="W13" s="141">
        <v>1811</v>
      </c>
      <c r="X13" s="140">
        <v>1711</v>
      </c>
      <c r="Y13" s="139">
        <f t="shared" si="6"/>
        <v>672695</v>
      </c>
      <c r="Z13" s="138">
        <f t="shared" si="7"/>
        <v>0.12130608968403211</v>
      </c>
    </row>
    <row r="14" spans="1:26" ht="21" customHeight="1">
      <c r="A14" s="146" t="s">
        <v>372</v>
      </c>
      <c r="B14" s="373" t="s">
        <v>481</v>
      </c>
      <c r="C14" s="144">
        <v>16040</v>
      </c>
      <c r="D14" s="140">
        <v>20411</v>
      </c>
      <c r="E14" s="141">
        <v>48</v>
      </c>
      <c r="F14" s="140">
        <v>5</v>
      </c>
      <c r="G14" s="139">
        <f>SUM(C14:F14)</f>
        <v>36504</v>
      </c>
      <c r="H14" s="143">
        <f t="shared" si="1"/>
        <v>0.0422192151556157</v>
      </c>
      <c r="I14" s="142">
        <v>13698</v>
      </c>
      <c r="J14" s="140">
        <v>18992</v>
      </c>
      <c r="K14" s="141">
        <v>135</v>
      </c>
      <c r="L14" s="140">
        <v>451</v>
      </c>
      <c r="M14" s="148">
        <f>SUM(I14:L14)</f>
        <v>33276</v>
      </c>
      <c r="N14" s="145">
        <f>IF(ISERROR(G14/M14-1),"         /0",(G14/M14-1))</f>
        <v>0.0970068517850704</v>
      </c>
      <c r="O14" s="144">
        <v>190459</v>
      </c>
      <c r="P14" s="140">
        <v>197324</v>
      </c>
      <c r="Q14" s="141">
        <v>410</v>
      </c>
      <c r="R14" s="140">
        <v>169</v>
      </c>
      <c r="S14" s="139">
        <f>SUM(O14:R14)</f>
        <v>388362</v>
      </c>
      <c r="T14" s="143">
        <f t="shared" si="5"/>
        <v>0.04371257855724246</v>
      </c>
      <c r="U14" s="142">
        <v>165052</v>
      </c>
      <c r="V14" s="140">
        <v>174916</v>
      </c>
      <c r="W14" s="141">
        <v>3532</v>
      </c>
      <c r="X14" s="140">
        <v>3096</v>
      </c>
      <c r="Y14" s="139">
        <f>SUM(U14:X14)</f>
        <v>346596</v>
      </c>
      <c r="Z14" s="138">
        <f>IF(ISERROR(S14/Y14-1),"         /0",IF(S14/Y14&gt;5,"  *  ",(S14/Y14-1)))</f>
        <v>0.12050341031056333</v>
      </c>
    </row>
    <row r="15" spans="1:26" ht="21" customHeight="1">
      <c r="A15" s="146" t="s">
        <v>374</v>
      </c>
      <c r="B15" s="373" t="s">
        <v>375</v>
      </c>
      <c r="C15" s="144">
        <v>11343</v>
      </c>
      <c r="D15" s="140">
        <v>13235</v>
      </c>
      <c r="E15" s="141">
        <v>0</v>
      </c>
      <c r="F15" s="140">
        <v>12</v>
      </c>
      <c r="G15" s="139">
        <f t="shared" si="0"/>
        <v>24590</v>
      </c>
      <c r="H15" s="143">
        <f t="shared" si="1"/>
        <v>0.028439910713253067</v>
      </c>
      <c r="I15" s="142">
        <v>10297</v>
      </c>
      <c r="J15" s="140">
        <v>12648</v>
      </c>
      <c r="K15" s="141">
        <v>4</v>
      </c>
      <c r="L15" s="140"/>
      <c r="M15" s="148">
        <f t="shared" si="2"/>
        <v>22949</v>
      </c>
      <c r="N15" s="145">
        <f t="shared" si="3"/>
        <v>0.0715063837204235</v>
      </c>
      <c r="O15" s="144">
        <v>120259</v>
      </c>
      <c r="P15" s="140">
        <v>118013</v>
      </c>
      <c r="Q15" s="141">
        <v>449</v>
      </c>
      <c r="R15" s="140">
        <v>337</v>
      </c>
      <c r="S15" s="139">
        <f t="shared" si="4"/>
        <v>239058</v>
      </c>
      <c r="T15" s="143">
        <f t="shared" si="5"/>
        <v>0.02690747705681109</v>
      </c>
      <c r="U15" s="142">
        <v>113371</v>
      </c>
      <c r="V15" s="140">
        <v>111892</v>
      </c>
      <c r="W15" s="141">
        <v>338</v>
      </c>
      <c r="X15" s="140">
        <v>203</v>
      </c>
      <c r="Y15" s="139">
        <f t="shared" si="6"/>
        <v>225804</v>
      </c>
      <c r="Z15" s="138">
        <f t="shared" si="7"/>
        <v>0.058696922995163936</v>
      </c>
    </row>
    <row r="16" spans="1:26" ht="21" customHeight="1">
      <c r="A16" s="146" t="s">
        <v>382</v>
      </c>
      <c r="B16" s="373" t="s">
        <v>383</v>
      </c>
      <c r="C16" s="144">
        <v>6245</v>
      </c>
      <c r="D16" s="140">
        <v>10026</v>
      </c>
      <c r="E16" s="141">
        <v>18</v>
      </c>
      <c r="F16" s="140">
        <v>20</v>
      </c>
      <c r="G16" s="139">
        <f>SUM(C16:F16)</f>
        <v>16309</v>
      </c>
      <c r="H16" s="143">
        <f t="shared" si="1"/>
        <v>0.018862403571469878</v>
      </c>
      <c r="I16" s="142">
        <v>5719</v>
      </c>
      <c r="J16" s="140">
        <v>9779</v>
      </c>
      <c r="K16" s="141">
        <v>9</v>
      </c>
      <c r="L16" s="140"/>
      <c r="M16" s="139">
        <f t="shared" si="2"/>
        <v>15507</v>
      </c>
      <c r="N16" s="145">
        <f>IF(ISERROR(G16/M16-1),"         /0",(G16/M16-1))</f>
        <v>0.05171857870639074</v>
      </c>
      <c r="O16" s="144">
        <v>79237</v>
      </c>
      <c r="P16" s="140">
        <v>79415</v>
      </c>
      <c r="Q16" s="141">
        <v>764</v>
      </c>
      <c r="R16" s="140">
        <v>617</v>
      </c>
      <c r="S16" s="139">
        <f>SUM(O16:R16)</f>
        <v>160033</v>
      </c>
      <c r="T16" s="143">
        <f t="shared" si="5"/>
        <v>0.018012717733071677</v>
      </c>
      <c r="U16" s="142">
        <v>68037</v>
      </c>
      <c r="V16" s="140">
        <v>70787</v>
      </c>
      <c r="W16" s="141">
        <v>197</v>
      </c>
      <c r="X16" s="140">
        <v>106</v>
      </c>
      <c r="Y16" s="139">
        <f>SUM(U16:X16)</f>
        <v>139127</v>
      </c>
      <c r="Z16" s="138">
        <f>IF(ISERROR(S16/Y16-1),"         /0",IF(S16/Y16&gt;5,"  *  ",(S16/Y16-1)))</f>
        <v>0.15026558468162188</v>
      </c>
    </row>
    <row r="17" spans="1:26" ht="21" customHeight="1">
      <c r="A17" s="146" t="s">
        <v>378</v>
      </c>
      <c r="B17" s="373" t="s">
        <v>379</v>
      </c>
      <c r="C17" s="144">
        <v>3992</v>
      </c>
      <c r="D17" s="140">
        <v>4677</v>
      </c>
      <c r="E17" s="141">
        <v>4</v>
      </c>
      <c r="F17" s="140">
        <v>7</v>
      </c>
      <c r="G17" s="139">
        <f t="shared" si="0"/>
        <v>8680</v>
      </c>
      <c r="H17" s="143">
        <f t="shared" si="1"/>
        <v>0.010038976209476885</v>
      </c>
      <c r="I17" s="142">
        <v>3678</v>
      </c>
      <c r="J17" s="140">
        <v>4731</v>
      </c>
      <c r="K17" s="141"/>
      <c r="L17" s="140">
        <v>0</v>
      </c>
      <c r="M17" s="139">
        <f t="shared" si="2"/>
        <v>8409</v>
      </c>
      <c r="N17" s="145">
        <f t="shared" si="3"/>
        <v>0.03222737543108578</v>
      </c>
      <c r="O17" s="144">
        <v>41991</v>
      </c>
      <c r="P17" s="140">
        <v>40023</v>
      </c>
      <c r="Q17" s="141">
        <v>200</v>
      </c>
      <c r="R17" s="140">
        <v>222</v>
      </c>
      <c r="S17" s="139">
        <f t="shared" si="4"/>
        <v>82436</v>
      </c>
      <c r="T17" s="143">
        <f t="shared" si="5"/>
        <v>0.009278688764464185</v>
      </c>
      <c r="U17" s="142">
        <v>38252</v>
      </c>
      <c r="V17" s="140">
        <v>37513</v>
      </c>
      <c r="W17" s="141">
        <v>128</v>
      </c>
      <c r="X17" s="140">
        <v>199</v>
      </c>
      <c r="Y17" s="139">
        <f t="shared" si="6"/>
        <v>76092</v>
      </c>
      <c r="Z17" s="138">
        <f t="shared" si="7"/>
        <v>0.08337275929138421</v>
      </c>
    </row>
    <row r="18" spans="1:26" ht="21" customHeight="1">
      <c r="A18" s="146" t="s">
        <v>376</v>
      </c>
      <c r="B18" s="373" t="s">
        <v>377</v>
      </c>
      <c r="C18" s="144">
        <v>2438</v>
      </c>
      <c r="D18" s="140">
        <v>2339</v>
      </c>
      <c r="E18" s="141">
        <v>640</v>
      </c>
      <c r="F18" s="140">
        <v>707</v>
      </c>
      <c r="G18" s="139">
        <f t="shared" si="0"/>
        <v>6124</v>
      </c>
      <c r="H18" s="143">
        <f t="shared" si="1"/>
        <v>0.0070827984224465955</v>
      </c>
      <c r="I18" s="142">
        <v>2446</v>
      </c>
      <c r="J18" s="140">
        <v>2430</v>
      </c>
      <c r="K18" s="141">
        <v>656</v>
      </c>
      <c r="L18" s="140">
        <v>656</v>
      </c>
      <c r="M18" s="139">
        <f t="shared" si="2"/>
        <v>6188</v>
      </c>
      <c r="N18" s="145">
        <f t="shared" si="3"/>
        <v>-0.010342598577892659</v>
      </c>
      <c r="O18" s="144">
        <v>34745</v>
      </c>
      <c r="P18" s="140">
        <v>28869</v>
      </c>
      <c r="Q18" s="141">
        <v>4660</v>
      </c>
      <c r="R18" s="140">
        <v>4791</v>
      </c>
      <c r="S18" s="139">
        <f t="shared" si="4"/>
        <v>73065</v>
      </c>
      <c r="T18" s="143">
        <f t="shared" si="5"/>
        <v>0.008223923947978743</v>
      </c>
      <c r="U18" s="142">
        <v>38810</v>
      </c>
      <c r="V18" s="140">
        <v>34089</v>
      </c>
      <c r="W18" s="141">
        <v>8610</v>
      </c>
      <c r="X18" s="140">
        <v>8194</v>
      </c>
      <c r="Y18" s="139">
        <f t="shared" si="6"/>
        <v>89703</v>
      </c>
      <c r="Z18" s="138">
        <f t="shared" si="7"/>
        <v>-0.18547874653021634</v>
      </c>
    </row>
    <row r="19" spans="1:26" ht="21" customHeight="1">
      <c r="A19" s="146" t="s">
        <v>397</v>
      </c>
      <c r="B19" s="373" t="s">
        <v>398</v>
      </c>
      <c r="C19" s="144">
        <v>2155</v>
      </c>
      <c r="D19" s="140">
        <v>2813</v>
      </c>
      <c r="E19" s="141">
        <v>0</v>
      </c>
      <c r="F19" s="140">
        <v>7</v>
      </c>
      <c r="G19" s="139">
        <f>SUM(C19:F19)</f>
        <v>4975</v>
      </c>
      <c r="H19" s="143">
        <f t="shared" si="1"/>
        <v>0.005753906295178284</v>
      </c>
      <c r="I19" s="142">
        <v>2236</v>
      </c>
      <c r="J19" s="140">
        <v>3612</v>
      </c>
      <c r="K19" s="141"/>
      <c r="L19" s="140"/>
      <c r="M19" s="148">
        <f t="shared" si="2"/>
        <v>5848</v>
      </c>
      <c r="N19" s="145">
        <f>IF(ISERROR(G19/M19-1),"         /0",(G19/M19-1))</f>
        <v>-0.14928180574555405</v>
      </c>
      <c r="O19" s="144">
        <v>28708</v>
      </c>
      <c r="P19" s="140">
        <v>27429</v>
      </c>
      <c r="Q19" s="141">
        <v>14</v>
      </c>
      <c r="R19" s="140">
        <v>27</v>
      </c>
      <c r="S19" s="139">
        <f>SUM(O19:R19)</f>
        <v>56178</v>
      </c>
      <c r="T19" s="143">
        <f t="shared" si="5"/>
        <v>0.006323186197899813</v>
      </c>
      <c r="U19" s="142">
        <v>26491</v>
      </c>
      <c r="V19" s="140">
        <v>27110</v>
      </c>
      <c r="W19" s="141">
        <v>10</v>
      </c>
      <c r="X19" s="140">
        <v>12</v>
      </c>
      <c r="Y19" s="139">
        <f>SUM(U19:X19)</f>
        <v>53623</v>
      </c>
      <c r="Z19" s="138">
        <f>IF(ISERROR(S19/Y19-1),"         /0",IF(S19/Y19&gt;5,"  *  ",(S19/Y19-1)))</f>
        <v>0.04764746470730841</v>
      </c>
    </row>
    <row r="20" spans="1:26" ht="21" customHeight="1">
      <c r="A20" s="146" t="s">
        <v>386</v>
      </c>
      <c r="B20" s="373" t="s">
        <v>387</v>
      </c>
      <c r="C20" s="144">
        <v>2177</v>
      </c>
      <c r="D20" s="140">
        <v>2598</v>
      </c>
      <c r="E20" s="141">
        <v>12</v>
      </c>
      <c r="F20" s="140">
        <v>0</v>
      </c>
      <c r="G20" s="139">
        <f>SUM(C20:F20)</f>
        <v>4787</v>
      </c>
      <c r="H20" s="143">
        <f t="shared" si="1"/>
        <v>0.005536472248244914</v>
      </c>
      <c r="I20" s="142">
        <v>1517</v>
      </c>
      <c r="J20" s="140">
        <v>2015</v>
      </c>
      <c r="K20" s="141"/>
      <c r="L20" s="140"/>
      <c r="M20" s="148">
        <f t="shared" si="2"/>
        <v>3532</v>
      </c>
      <c r="N20" s="145">
        <f>IF(ISERROR(G20/M20-1),"         /0",(G20/M20-1))</f>
        <v>0.35532276330690826</v>
      </c>
      <c r="O20" s="144">
        <v>17679</v>
      </c>
      <c r="P20" s="140">
        <v>17837</v>
      </c>
      <c r="Q20" s="141">
        <v>18</v>
      </c>
      <c r="R20" s="140">
        <v>2</v>
      </c>
      <c r="S20" s="139">
        <f>SUM(O20:R20)</f>
        <v>35536</v>
      </c>
      <c r="T20" s="143">
        <f t="shared" si="5"/>
        <v>0.003999799649837441</v>
      </c>
      <c r="U20" s="142">
        <v>15836</v>
      </c>
      <c r="V20" s="140">
        <v>16392</v>
      </c>
      <c r="W20" s="141">
        <v>77</v>
      </c>
      <c r="X20" s="140">
        <v>66</v>
      </c>
      <c r="Y20" s="139">
        <f>SUM(U20:X20)</f>
        <v>32371</v>
      </c>
      <c r="Z20" s="138">
        <f>IF(ISERROR(S20/Y20-1),"         /0",IF(S20/Y20&gt;5,"  *  ",(S20/Y20-1)))</f>
        <v>0.0977726977850546</v>
      </c>
    </row>
    <row r="21" spans="1:26" ht="21" customHeight="1" thickBot="1">
      <c r="A21" s="137" t="s">
        <v>55</v>
      </c>
      <c r="B21" s="374"/>
      <c r="C21" s="135">
        <v>2545</v>
      </c>
      <c r="D21" s="131">
        <v>3442</v>
      </c>
      <c r="E21" s="132">
        <v>69</v>
      </c>
      <c r="F21" s="131">
        <v>37</v>
      </c>
      <c r="G21" s="130">
        <f>SUM(C21:F21)</f>
        <v>6093</v>
      </c>
      <c r="H21" s="134">
        <f t="shared" si="1"/>
        <v>0.0070469449359841785</v>
      </c>
      <c r="I21" s="133">
        <v>2671</v>
      </c>
      <c r="J21" s="131">
        <v>4039</v>
      </c>
      <c r="K21" s="132">
        <v>43</v>
      </c>
      <c r="L21" s="131">
        <v>32</v>
      </c>
      <c r="M21" s="432">
        <f t="shared" si="2"/>
        <v>6785</v>
      </c>
      <c r="N21" s="136">
        <f>IF(ISERROR(G21/M21-1),"         /0",(G21/M21-1))</f>
        <v>-0.10198968312453938</v>
      </c>
      <c r="O21" s="135">
        <v>31850</v>
      </c>
      <c r="P21" s="131">
        <v>30432</v>
      </c>
      <c r="Q21" s="132">
        <v>306</v>
      </c>
      <c r="R21" s="131">
        <v>224</v>
      </c>
      <c r="S21" s="130">
        <f>SUM(O21:R21)</f>
        <v>62812</v>
      </c>
      <c r="T21" s="134">
        <f t="shared" si="5"/>
        <v>0.00706988450038241</v>
      </c>
      <c r="U21" s="133">
        <v>31579</v>
      </c>
      <c r="V21" s="131">
        <v>30364</v>
      </c>
      <c r="W21" s="132">
        <v>896</v>
      </c>
      <c r="X21" s="131">
        <v>650</v>
      </c>
      <c r="Y21" s="130">
        <f>SUM(U21:X21)</f>
        <v>63489</v>
      </c>
      <c r="Z21" s="129">
        <f>IF(ISERROR(S21/Y21-1),"         /0",IF(S21/Y21&gt;5,"  *  ",(S21/Y21-1)))</f>
        <v>-0.010663264502512204</v>
      </c>
    </row>
    <row r="22" spans="1:2" ht="15.75" thickTop="1">
      <c r="A22" s="128" t="s">
        <v>42</v>
      </c>
      <c r="B22" s="128"/>
    </row>
    <row r="23" spans="1:2" ht="15">
      <c r="A23" s="128" t="s">
        <v>41</v>
      </c>
      <c r="B23" s="128"/>
    </row>
    <row r="24" spans="1:3" ht="15">
      <c r="A24" s="375" t="s">
        <v>122</v>
      </c>
      <c r="B24" s="376"/>
      <c r="C24" s="376"/>
    </row>
  </sheetData>
  <sheetProtection/>
  <mergeCells count="26"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22:Z65536 N22:N65536 Z4 N4 N6 Z6">
    <cfRule type="cellIs" priority="9" dxfId="93" operator="lessThan" stopIfTrue="1">
      <formula>0</formula>
    </cfRule>
  </conditionalFormatting>
  <conditionalFormatting sqref="N10:N21 Z10:Z21">
    <cfRule type="cellIs" priority="10" dxfId="93" operator="lessThan" stopIfTrue="1">
      <formula>0</formula>
    </cfRule>
    <cfRule type="cellIs" priority="11" dxfId="95" operator="greaterThanOrEqual" stopIfTrue="1">
      <formula>0</formula>
    </cfRule>
  </conditionalFormatting>
  <conditionalFormatting sqref="N8:N9 Z8:Z9">
    <cfRule type="cellIs" priority="6" dxfId="93" operator="lessThan" stopIfTrue="1">
      <formula>0</formula>
    </cfRule>
  </conditionalFormatting>
  <conditionalFormatting sqref="H8:H9">
    <cfRule type="cellIs" priority="5" dxfId="93" operator="lessThan" stopIfTrue="1">
      <formula>0</formula>
    </cfRule>
  </conditionalFormatting>
  <conditionalFormatting sqref="T8:T9">
    <cfRule type="cellIs" priority="4" dxfId="93" operator="lessThan" stopIfTrue="1">
      <formula>0</formula>
    </cfRule>
  </conditionalFormatting>
  <conditionalFormatting sqref="N7 Z7">
    <cfRule type="cellIs" priority="3" dxfId="93" operator="lessThan" stopIfTrue="1">
      <formula>0</formula>
    </cfRule>
  </conditionalFormatting>
  <conditionalFormatting sqref="H7">
    <cfRule type="cellIs" priority="2" dxfId="93" operator="lessThan" stopIfTrue="1">
      <formula>0</formula>
    </cfRule>
  </conditionalFormatting>
  <conditionalFormatting sqref="T7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6"/>
  <sheetViews>
    <sheetView zoomScalePageLayoutView="0" workbookViewId="0" topLeftCell="A10">
      <selection activeCell="A3" sqref="A3"/>
    </sheetView>
  </sheetViews>
  <sheetFormatPr defaultColWidth="11.421875" defaultRowHeight="15"/>
  <cols>
    <col min="1" max="16384" width="11.421875" style="359" customWidth="1"/>
  </cols>
  <sheetData>
    <row r="1" spans="1:8" ht="13.5" thickBot="1">
      <c r="A1" s="358"/>
      <c r="B1" s="358"/>
      <c r="C1" s="358"/>
      <c r="D1" s="358"/>
      <c r="E1" s="358"/>
      <c r="F1" s="358"/>
      <c r="G1" s="358"/>
      <c r="H1" s="358"/>
    </row>
    <row r="2" spans="1:14" ht="31.5" thickBot="1" thickTop="1">
      <c r="A2" s="360" t="s">
        <v>149</v>
      </c>
      <c r="B2" s="361"/>
      <c r="M2" s="507" t="s">
        <v>28</v>
      </c>
      <c r="N2" s="508"/>
    </row>
    <row r="3" spans="1:2" ht="25.5" thickTop="1">
      <c r="A3" s="362" t="s">
        <v>37</v>
      </c>
      <c r="B3" s="363"/>
    </row>
    <row r="9" spans="1:14" ht="26.25">
      <c r="A9" s="379" t="s">
        <v>109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</row>
    <row r="10" spans="1:14" ht="15.75">
      <c r="A10" s="365"/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</row>
    <row r="11" ht="15">
      <c r="A11" s="378" t="s">
        <v>132</v>
      </c>
    </row>
    <row r="12" ht="15">
      <c r="A12" s="378" t="s">
        <v>133</v>
      </c>
    </row>
    <row r="13" ht="15">
      <c r="A13" s="378" t="s">
        <v>134</v>
      </c>
    </row>
    <row r="15" ht="15">
      <c r="A15" s="378"/>
    </row>
    <row r="16" ht="15">
      <c r="A16" s="378"/>
    </row>
    <row r="17" ht="26.25">
      <c r="A17" s="379" t="s">
        <v>131</v>
      </c>
    </row>
    <row r="20" ht="22.5">
      <c r="A20" s="367" t="s">
        <v>110</v>
      </c>
    </row>
    <row r="22" ht="15.75">
      <c r="A22" s="366" t="s">
        <v>111</v>
      </c>
    </row>
    <row r="23" ht="15.75">
      <c r="A23" s="366"/>
    </row>
    <row r="24" ht="22.5">
      <c r="A24" s="367" t="s">
        <v>112</v>
      </c>
    </row>
    <row r="25" ht="15.75">
      <c r="A25" s="366" t="s">
        <v>113</v>
      </c>
    </row>
    <row r="26" ht="15.75">
      <c r="A26" s="366" t="s">
        <v>114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27" customWidth="1"/>
    <col min="2" max="2" width="35.421875" style="127" customWidth="1"/>
    <col min="3" max="3" width="9.8515625" style="127" customWidth="1"/>
    <col min="4" max="4" width="12.421875" style="127" bestFit="1" customWidth="1"/>
    <col min="5" max="5" width="8.57421875" style="127" bestFit="1" customWidth="1"/>
    <col min="6" max="6" width="10.57421875" style="127" bestFit="1" customWidth="1"/>
    <col min="7" max="7" width="9.00390625" style="127" customWidth="1"/>
    <col min="8" max="8" width="10.7109375" style="127" customWidth="1"/>
    <col min="9" max="9" width="9.57421875" style="127" customWidth="1"/>
    <col min="10" max="10" width="11.57421875" style="127" bestFit="1" customWidth="1"/>
    <col min="11" max="11" width="9.00390625" style="127" bestFit="1" customWidth="1"/>
    <col min="12" max="12" width="10.57421875" style="127" bestFit="1" customWidth="1"/>
    <col min="13" max="13" width="11.57421875" style="127" bestFit="1" customWidth="1"/>
    <col min="14" max="14" width="9.421875" style="127" customWidth="1"/>
    <col min="15" max="15" width="9.57421875" style="127" bestFit="1" customWidth="1"/>
    <col min="16" max="16" width="11.140625" style="127" customWidth="1"/>
    <col min="17" max="17" width="9.421875" style="127" customWidth="1"/>
    <col min="18" max="18" width="10.57421875" style="127" bestFit="1" customWidth="1"/>
    <col min="19" max="19" width="9.57421875" style="127" customWidth="1"/>
    <col min="20" max="20" width="10.140625" style="127" customWidth="1"/>
    <col min="21" max="21" width="9.421875" style="127" customWidth="1"/>
    <col min="22" max="22" width="10.421875" style="127" customWidth="1"/>
    <col min="23" max="23" width="9.421875" style="127" customWidth="1"/>
    <col min="24" max="24" width="10.28125" style="127" customWidth="1"/>
    <col min="25" max="25" width="10.7109375" style="127" customWidth="1"/>
    <col min="26" max="26" width="9.8515625" style="127" bestFit="1" customWidth="1"/>
    <col min="27" max="16384" width="8.00390625" style="127" customWidth="1"/>
  </cols>
  <sheetData>
    <row r="1" spans="25:26" ht="18.75" thickBot="1">
      <c r="Y1" s="576" t="s">
        <v>28</v>
      </c>
      <c r="Z1" s="577"/>
    </row>
    <row r="2" ht="5.25" customHeight="1" thickBot="1"/>
    <row r="3" spans="1:26" ht="24" customHeight="1" thickTop="1">
      <c r="A3" s="578" t="s">
        <v>126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80"/>
    </row>
    <row r="4" spans="1:26" ht="21" customHeight="1" thickBot="1">
      <c r="A4" s="590" t="s">
        <v>44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2"/>
    </row>
    <row r="5" spans="1:26" s="173" customFormat="1" ht="19.5" customHeight="1" thickBot="1" thickTop="1">
      <c r="A5" s="581" t="s">
        <v>120</v>
      </c>
      <c r="B5" s="581" t="s">
        <v>121</v>
      </c>
      <c r="C5" s="674" t="s">
        <v>36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6"/>
      <c r="O5" s="677" t="s">
        <v>35</v>
      </c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6"/>
    </row>
    <row r="6" spans="1:26" s="172" customFormat="1" ht="26.25" customHeight="1" thickBot="1">
      <c r="A6" s="582"/>
      <c r="B6" s="582"/>
      <c r="C6" s="666" t="s">
        <v>154</v>
      </c>
      <c r="D6" s="662"/>
      <c r="E6" s="662"/>
      <c r="F6" s="662"/>
      <c r="G6" s="663"/>
      <c r="H6" s="669" t="s">
        <v>34</v>
      </c>
      <c r="I6" s="666" t="s">
        <v>155</v>
      </c>
      <c r="J6" s="662"/>
      <c r="K6" s="662"/>
      <c r="L6" s="662"/>
      <c r="M6" s="663"/>
      <c r="N6" s="669" t="s">
        <v>33</v>
      </c>
      <c r="O6" s="661" t="s">
        <v>156</v>
      </c>
      <c r="P6" s="662"/>
      <c r="Q6" s="662"/>
      <c r="R6" s="662"/>
      <c r="S6" s="663"/>
      <c r="T6" s="669" t="s">
        <v>34</v>
      </c>
      <c r="U6" s="661" t="s">
        <v>157</v>
      </c>
      <c r="V6" s="662"/>
      <c r="W6" s="662"/>
      <c r="X6" s="662"/>
      <c r="Y6" s="663"/>
      <c r="Z6" s="669" t="s">
        <v>33</v>
      </c>
    </row>
    <row r="7" spans="1:26" s="167" customFormat="1" ht="26.25" customHeight="1">
      <c r="A7" s="583"/>
      <c r="B7" s="583"/>
      <c r="C7" s="594" t="s">
        <v>22</v>
      </c>
      <c r="D7" s="589"/>
      <c r="E7" s="585" t="s">
        <v>21</v>
      </c>
      <c r="F7" s="589"/>
      <c r="G7" s="572" t="s">
        <v>17</v>
      </c>
      <c r="H7" s="565"/>
      <c r="I7" s="668" t="s">
        <v>22</v>
      </c>
      <c r="J7" s="589"/>
      <c r="K7" s="585" t="s">
        <v>21</v>
      </c>
      <c r="L7" s="589"/>
      <c r="M7" s="572" t="s">
        <v>17</v>
      </c>
      <c r="N7" s="565"/>
      <c r="O7" s="668" t="s">
        <v>22</v>
      </c>
      <c r="P7" s="589"/>
      <c r="Q7" s="585" t="s">
        <v>21</v>
      </c>
      <c r="R7" s="589"/>
      <c r="S7" s="572" t="s">
        <v>17</v>
      </c>
      <c r="T7" s="565"/>
      <c r="U7" s="668" t="s">
        <v>22</v>
      </c>
      <c r="V7" s="589"/>
      <c r="W7" s="585" t="s">
        <v>21</v>
      </c>
      <c r="X7" s="589"/>
      <c r="Y7" s="572" t="s">
        <v>17</v>
      </c>
      <c r="Z7" s="565"/>
    </row>
    <row r="8" spans="1:26" s="167" customFormat="1" ht="19.5" customHeight="1" thickBot="1">
      <c r="A8" s="584"/>
      <c r="B8" s="584"/>
      <c r="C8" s="170" t="s">
        <v>31</v>
      </c>
      <c r="D8" s="168" t="s">
        <v>30</v>
      </c>
      <c r="E8" s="169" t="s">
        <v>31</v>
      </c>
      <c r="F8" s="377" t="s">
        <v>30</v>
      </c>
      <c r="G8" s="667"/>
      <c r="H8" s="670"/>
      <c r="I8" s="170" t="s">
        <v>31</v>
      </c>
      <c r="J8" s="168" t="s">
        <v>30</v>
      </c>
      <c r="K8" s="169" t="s">
        <v>31</v>
      </c>
      <c r="L8" s="377" t="s">
        <v>30</v>
      </c>
      <c r="M8" s="667"/>
      <c r="N8" s="670"/>
      <c r="O8" s="170" t="s">
        <v>31</v>
      </c>
      <c r="P8" s="168" t="s">
        <v>30</v>
      </c>
      <c r="Q8" s="169" t="s">
        <v>31</v>
      </c>
      <c r="R8" s="377" t="s">
        <v>30</v>
      </c>
      <c r="S8" s="667"/>
      <c r="T8" s="670"/>
      <c r="U8" s="170" t="s">
        <v>31</v>
      </c>
      <c r="V8" s="168" t="s">
        <v>30</v>
      </c>
      <c r="W8" s="169" t="s">
        <v>31</v>
      </c>
      <c r="X8" s="377" t="s">
        <v>30</v>
      </c>
      <c r="Y8" s="667"/>
      <c r="Z8" s="670"/>
    </row>
    <row r="9" spans="1:26" s="156" customFormat="1" ht="18" customHeight="1" thickBot="1" thickTop="1">
      <c r="A9" s="166" t="s">
        <v>24</v>
      </c>
      <c r="B9" s="371"/>
      <c r="C9" s="165">
        <f>SUM(C10:C14)</f>
        <v>24410.23199999999</v>
      </c>
      <c r="D9" s="159">
        <f>SUM(D10:D14)</f>
        <v>18384.569000000003</v>
      </c>
      <c r="E9" s="160">
        <f>SUM(E10:E14)</f>
        <v>2283.229</v>
      </c>
      <c r="F9" s="159">
        <f>SUM(F10:F14)</f>
        <v>2226.266</v>
      </c>
      <c r="G9" s="158">
        <f aca="true" t="shared" si="0" ref="G9:G14">SUM(C9:F9)</f>
        <v>47304.295999999995</v>
      </c>
      <c r="H9" s="162">
        <f aca="true" t="shared" si="1" ref="H9:H14">G9/$G$9</f>
        <v>1</v>
      </c>
      <c r="I9" s="161">
        <f>SUM(I10:I14)</f>
        <v>26428.444</v>
      </c>
      <c r="J9" s="159">
        <f>SUM(J10:J14)</f>
        <v>20319.513</v>
      </c>
      <c r="K9" s="160">
        <f>SUM(K10:K14)</f>
        <v>2167.152</v>
      </c>
      <c r="L9" s="159">
        <f>SUM(L10:L14)</f>
        <v>1745.642</v>
      </c>
      <c r="M9" s="158">
        <f aca="true" t="shared" si="2" ref="M9:M14">SUM(I9:L9)</f>
        <v>50660.751</v>
      </c>
      <c r="N9" s="164">
        <f aca="true" t="shared" si="3" ref="N9:N14">IF(ISERROR(G9/M9-1),"         /0",(G9/M9-1))</f>
        <v>-0.06625355790718546</v>
      </c>
      <c r="O9" s="163">
        <f>SUM(O10:O14)</f>
        <v>312575.5910000002</v>
      </c>
      <c r="P9" s="159">
        <f>SUM(P10:P14)</f>
        <v>191251.38900000008</v>
      </c>
      <c r="Q9" s="160">
        <f>SUM(Q10:Q14)</f>
        <v>33697.487</v>
      </c>
      <c r="R9" s="159">
        <f>SUM(R10:R14)</f>
        <v>24790.195999999993</v>
      </c>
      <c r="S9" s="158">
        <f aca="true" t="shared" si="4" ref="S9:S14">SUM(O9:R9)</f>
        <v>562314.6630000003</v>
      </c>
      <c r="T9" s="162">
        <f aca="true" t="shared" si="5" ref="T9:T14">S9/$S$9</f>
        <v>1</v>
      </c>
      <c r="U9" s="161">
        <f>SUM(U10:U14)</f>
        <v>309957.29000000004</v>
      </c>
      <c r="V9" s="159">
        <f>SUM(V10:V14)</f>
        <v>208591.1619999999</v>
      </c>
      <c r="W9" s="160">
        <f>SUM(W10:W14)</f>
        <v>30695.646</v>
      </c>
      <c r="X9" s="159">
        <f>SUM(X10:X14)</f>
        <v>21815.262000000002</v>
      </c>
      <c r="Y9" s="158">
        <f aca="true" t="shared" si="6" ref="Y9:Y14">SUM(U9:X9)</f>
        <v>571059.3599999999</v>
      </c>
      <c r="Z9" s="157">
        <f>IF(ISERROR(S9/Y9-1),"         /0",(S9/Y9-1))</f>
        <v>-0.015313113859125926</v>
      </c>
    </row>
    <row r="10" spans="1:26" ht="21.75" customHeight="1" thickTop="1">
      <c r="A10" s="155" t="s">
        <v>366</v>
      </c>
      <c r="B10" s="372" t="s">
        <v>367</v>
      </c>
      <c r="C10" s="153">
        <v>19828.537999999993</v>
      </c>
      <c r="D10" s="149">
        <v>16321.985000000006</v>
      </c>
      <c r="E10" s="150">
        <v>1560.722</v>
      </c>
      <c r="F10" s="149">
        <v>2050.732</v>
      </c>
      <c r="G10" s="148">
        <f t="shared" si="0"/>
        <v>39761.977</v>
      </c>
      <c r="H10" s="152">
        <f t="shared" si="1"/>
        <v>0.8405574199857029</v>
      </c>
      <c r="I10" s="151">
        <v>21799.644</v>
      </c>
      <c r="J10" s="149">
        <v>17688.477</v>
      </c>
      <c r="K10" s="150">
        <v>1808.64</v>
      </c>
      <c r="L10" s="149">
        <v>1503.264</v>
      </c>
      <c r="M10" s="148">
        <f t="shared" si="2"/>
        <v>42800.025</v>
      </c>
      <c r="N10" s="154">
        <f t="shared" si="3"/>
        <v>-0.0709823884448666</v>
      </c>
      <c r="O10" s="153">
        <v>252841.9440000002</v>
      </c>
      <c r="P10" s="149">
        <v>168139.2310000001</v>
      </c>
      <c r="Q10" s="150">
        <v>25750.586999999996</v>
      </c>
      <c r="R10" s="149">
        <v>22028.604999999996</v>
      </c>
      <c r="S10" s="148">
        <f t="shared" si="4"/>
        <v>468760.36700000026</v>
      </c>
      <c r="T10" s="152">
        <f t="shared" si="5"/>
        <v>0.833626433461864</v>
      </c>
      <c r="U10" s="151">
        <v>254597.35200000007</v>
      </c>
      <c r="V10" s="149">
        <v>179135.95899999992</v>
      </c>
      <c r="W10" s="150">
        <v>23170.044</v>
      </c>
      <c r="X10" s="149">
        <v>19552.355000000003</v>
      </c>
      <c r="Y10" s="148">
        <f t="shared" si="6"/>
        <v>476455.70999999996</v>
      </c>
      <c r="Z10" s="147">
        <f>IF(ISERROR(S10/Y10-1),"         /0",IF(S10/Y10&gt;5,"  *  ",(S10/Y10-1)))</f>
        <v>-0.01615122421347348</v>
      </c>
    </row>
    <row r="11" spans="1:26" ht="21.75" customHeight="1">
      <c r="A11" s="155" t="s">
        <v>368</v>
      </c>
      <c r="B11" s="372" t="s">
        <v>369</v>
      </c>
      <c r="C11" s="153">
        <v>4251.889</v>
      </c>
      <c r="D11" s="149">
        <v>645.167</v>
      </c>
      <c r="E11" s="150">
        <v>714.799</v>
      </c>
      <c r="F11" s="149">
        <v>171.516</v>
      </c>
      <c r="G11" s="148">
        <f>SUM(C11:F11)</f>
        <v>5783.371</v>
      </c>
      <c r="H11" s="152">
        <f>G11/$G$9</f>
        <v>0.12225889589393743</v>
      </c>
      <c r="I11" s="151">
        <v>4357.429</v>
      </c>
      <c r="J11" s="149">
        <v>1307.4309999999998</v>
      </c>
      <c r="K11" s="150">
        <v>286.368</v>
      </c>
      <c r="L11" s="149">
        <v>197.602</v>
      </c>
      <c r="M11" s="148">
        <f>SUM(I11:L11)</f>
        <v>6148.83</v>
      </c>
      <c r="N11" s="154">
        <f t="shared" si="3"/>
        <v>-0.05943553489037745</v>
      </c>
      <c r="O11" s="153">
        <v>55643.62600000001</v>
      </c>
      <c r="P11" s="149">
        <v>9090.516000000003</v>
      </c>
      <c r="Q11" s="150">
        <v>7400.996</v>
      </c>
      <c r="R11" s="149">
        <v>2707.267</v>
      </c>
      <c r="S11" s="148">
        <f>SUM(O11:R11)</f>
        <v>74842.40500000003</v>
      </c>
      <c r="T11" s="152">
        <f>S11/$S$9</f>
        <v>0.13309701831481494</v>
      </c>
      <c r="U11" s="151">
        <v>51608.695</v>
      </c>
      <c r="V11" s="149">
        <v>14796.207999999993</v>
      </c>
      <c r="W11" s="150">
        <v>7046.263000000001</v>
      </c>
      <c r="X11" s="149">
        <v>1917.249000000001</v>
      </c>
      <c r="Y11" s="148">
        <f>SUM(U11:X11)</f>
        <v>75368.415</v>
      </c>
      <c r="Z11" s="147">
        <f>IF(ISERROR(S11/Y11-1),"         /0",IF(S11/Y11&gt;5,"  *  ",(S11/Y11-1)))</f>
        <v>-0.006979183521372501</v>
      </c>
    </row>
    <row r="12" spans="1:26" ht="21.75" customHeight="1">
      <c r="A12" s="146" t="s">
        <v>370</v>
      </c>
      <c r="B12" s="373" t="s">
        <v>371</v>
      </c>
      <c r="C12" s="144">
        <v>152.10100000000003</v>
      </c>
      <c r="D12" s="140">
        <v>742.893</v>
      </c>
      <c r="E12" s="141">
        <v>0.1</v>
      </c>
      <c r="F12" s="140">
        <v>0</v>
      </c>
      <c r="G12" s="139">
        <f>SUM(C12:F12)</f>
        <v>895.094</v>
      </c>
      <c r="H12" s="143">
        <f>G12/$G$9</f>
        <v>0.01892204462782831</v>
      </c>
      <c r="I12" s="142">
        <v>198.57399999999998</v>
      </c>
      <c r="J12" s="140">
        <v>819.21</v>
      </c>
      <c r="K12" s="141">
        <v>3.2</v>
      </c>
      <c r="L12" s="140">
        <v>0</v>
      </c>
      <c r="M12" s="139">
        <f>SUM(I12:L12)</f>
        <v>1020.984</v>
      </c>
      <c r="N12" s="145">
        <f t="shared" si="3"/>
        <v>-0.1233026178666855</v>
      </c>
      <c r="O12" s="144">
        <v>2389.636000000002</v>
      </c>
      <c r="P12" s="140">
        <v>7313.827</v>
      </c>
      <c r="Q12" s="141">
        <v>0.155</v>
      </c>
      <c r="R12" s="140">
        <v>0.35</v>
      </c>
      <c r="S12" s="139">
        <f>SUM(O12:R12)</f>
        <v>9703.968000000003</v>
      </c>
      <c r="T12" s="143">
        <f>S12/$S$9</f>
        <v>0.017257184701939734</v>
      </c>
      <c r="U12" s="142">
        <v>2451.163999999998</v>
      </c>
      <c r="V12" s="140">
        <v>7537.384000000004</v>
      </c>
      <c r="W12" s="141">
        <v>23.805</v>
      </c>
      <c r="X12" s="140">
        <v>62.381</v>
      </c>
      <c r="Y12" s="139">
        <f>SUM(U12:X12)</f>
        <v>10074.734000000002</v>
      </c>
      <c r="Z12" s="138">
        <f>IF(ISERROR(S12/Y12-1),"         /0",IF(S12/Y12&gt;5,"  *  ",(S12/Y12-1)))</f>
        <v>-0.03680156716792715</v>
      </c>
    </row>
    <row r="13" spans="1:26" ht="21.75" customHeight="1">
      <c r="A13" s="155" t="s">
        <v>374</v>
      </c>
      <c r="B13" s="372" t="s">
        <v>375</v>
      </c>
      <c r="C13" s="153">
        <v>149.909</v>
      </c>
      <c r="D13" s="149">
        <v>649.119</v>
      </c>
      <c r="E13" s="150">
        <v>0</v>
      </c>
      <c r="F13" s="149">
        <v>0</v>
      </c>
      <c r="G13" s="148">
        <f>SUM(C13:F13)</f>
        <v>799.028</v>
      </c>
      <c r="H13" s="152">
        <f>G13/$G$9</f>
        <v>0.016891235417603512</v>
      </c>
      <c r="I13" s="151">
        <v>50.333000000000006</v>
      </c>
      <c r="J13" s="149">
        <v>448.553</v>
      </c>
      <c r="K13" s="150">
        <v>0.2</v>
      </c>
      <c r="L13" s="149"/>
      <c r="M13" s="148">
        <f>SUM(I13:L13)</f>
        <v>499.086</v>
      </c>
      <c r="N13" s="154">
        <f t="shared" si="3"/>
        <v>0.6009825961858277</v>
      </c>
      <c r="O13" s="153">
        <v>1149.516</v>
      </c>
      <c r="P13" s="149">
        <v>6399.737999999999</v>
      </c>
      <c r="Q13" s="150">
        <v>0</v>
      </c>
      <c r="R13" s="149">
        <v>0</v>
      </c>
      <c r="S13" s="148">
        <f>SUM(O13:R13)</f>
        <v>7549.253999999999</v>
      </c>
      <c r="T13" s="152">
        <f>S13/$S$9</f>
        <v>0.013425319481665365</v>
      </c>
      <c r="U13" s="151">
        <v>858.17</v>
      </c>
      <c r="V13" s="149">
        <v>6767.3690000000015</v>
      </c>
      <c r="W13" s="150">
        <v>1.036</v>
      </c>
      <c r="X13" s="149">
        <v>0.759</v>
      </c>
      <c r="Y13" s="148">
        <f>SUM(U13:X13)</f>
        <v>7627.334000000002</v>
      </c>
      <c r="Z13" s="147">
        <f>IF(ISERROR(S13/Y13-1),"         /0",IF(S13/Y13&gt;5,"  *  ",(S13/Y13-1)))</f>
        <v>-0.010236866511942777</v>
      </c>
    </row>
    <row r="14" spans="1:26" ht="21.75" customHeight="1" thickBot="1">
      <c r="A14" s="137" t="s">
        <v>55</v>
      </c>
      <c r="B14" s="374"/>
      <c r="C14" s="135">
        <v>27.795</v>
      </c>
      <c r="D14" s="131">
        <v>25.404999999999998</v>
      </c>
      <c r="E14" s="132">
        <v>7.608</v>
      </c>
      <c r="F14" s="131">
        <v>4.018</v>
      </c>
      <c r="G14" s="130">
        <f t="shared" si="0"/>
        <v>64.826</v>
      </c>
      <c r="H14" s="134">
        <f t="shared" si="1"/>
        <v>0.001370404074927994</v>
      </c>
      <c r="I14" s="133">
        <v>22.464</v>
      </c>
      <c r="J14" s="131">
        <v>55.842</v>
      </c>
      <c r="K14" s="132">
        <v>68.744</v>
      </c>
      <c r="L14" s="131">
        <v>44.776</v>
      </c>
      <c r="M14" s="130">
        <f t="shared" si="2"/>
        <v>191.82600000000002</v>
      </c>
      <c r="N14" s="136">
        <f t="shared" si="3"/>
        <v>-0.6620583236891767</v>
      </c>
      <c r="O14" s="135">
        <v>550.8689999999999</v>
      </c>
      <c r="P14" s="131">
        <v>308.07699999999994</v>
      </c>
      <c r="Q14" s="132">
        <v>545.7490000000001</v>
      </c>
      <c r="R14" s="131">
        <v>53.97399999999999</v>
      </c>
      <c r="S14" s="130">
        <f t="shared" si="4"/>
        <v>1458.669</v>
      </c>
      <c r="T14" s="134">
        <f t="shared" si="5"/>
        <v>0.00259404403971589</v>
      </c>
      <c r="U14" s="133">
        <v>441.909</v>
      </c>
      <c r="V14" s="131">
        <v>354.24199999999996</v>
      </c>
      <c r="W14" s="132">
        <v>454.49800000000005</v>
      </c>
      <c r="X14" s="131">
        <v>282.518</v>
      </c>
      <c r="Y14" s="130">
        <f t="shared" si="6"/>
        <v>1533.167</v>
      </c>
      <c r="Z14" s="129">
        <f>IF(ISERROR(S14/Y14-1),"         /0",IF(S14/Y14&gt;5,"  *  ",(S14/Y14-1)))</f>
        <v>-0.048590923232759264</v>
      </c>
    </row>
    <row r="15" spans="1:2" ht="15.75" thickTop="1">
      <c r="A15" s="128" t="s">
        <v>42</v>
      </c>
      <c r="B15" s="128"/>
    </row>
    <row r="16" spans="1:2" ht="15">
      <c r="A16" s="128" t="s">
        <v>41</v>
      </c>
      <c r="B16" s="128"/>
    </row>
    <row r="17" spans="1:3" ht="15">
      <c r="A17" s="375" t="s">
        <v>124</v>
      </c>
      <c r="B17" s="376"/>
      <c r="C17" s="376"/>
    </row>
  </sheetData>
  <sheetProtection/>
  <mergeCells count="27"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U7:V7"/>
    <mergeCell ref="W7:X7"/>
    <mergeCell ref="N6:N8"/>
    <mergeCell ref="O6:S6"/>
    <mergeCell ref="T6:T8"/>
    <mergeCell ref="U6:Y6"/>
  </mergeCells>
  <conditionalFormatting sqref="Z15:Z65536 N15:N65536 Z3 N3">
    <cfRule type="cellIs" priority="12" dxfId="93" operator="lessThan" stopIfTrue="1">
      <formula>0</formula>
    </cfRule>
  </conditionalFormatting>
  <conditionalFormatting sqref="N9:N14 Z9:Z14">
    <cfRule type="cellIs" priority="13" dxfId="93" operator="lessThan" stopIfTrue="1">
      <formula>0</formula>
    </cfRule>
    <cfRule type="cellIs" priority="14" dxfId="95" operator="greaterThanOrEqual" stopIfTrue="1">
      <formula>0</formula>
    </cfRule>
  </conditionalFormatting>
  <conditionalFormatting sqref="N5:N8 Z5:Z8">
    <cfRule type="cellIs" priority="3" dxfId="93" operator="lessThan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6"/>
  <sheetViews>
    <sheetView showGridLines="0" zoomScale="88" zoomScaleNormal="88" zoomScalePageLayoutView="0" workbookViewId="0" topLeftCell="A19">
      <selection activeCell="N37" sqref="N37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09" t="s">
        <v>28</v>
      </c>
      <c r="O1" s="509"/>
    </row>
    <row r="2" ht="5.25" customHeight="1"/>
    <row r="3" ht="4.5" customHeight="1" thickBot="1"/>
    <row r="4" spans="1:15" ht="13.5" customHeight="1" thickTop="1">
      <c r="A4" s="518" t="s">
        <v>27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20"/>
    </row>
    <row r="5" spans="1:15" ht="12.75" customHeight="1">
      <c r="A5" s="521"/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3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10" t="s">
        <v>26</v>
      </c>
      <c r="D7" s="511"/>
      <c r="E7" s="512"/>
      <c r="F7" s="534" t="s">
        <v>25</v>
      </c>
      <c r="G7" s="535"/>
      <c r="H7" s="535"/>
      <c r="I7" s="535"/>
      <c r="J7" s="535"/>
      <c r="K7" s="535"/>
      <c r="L7" s="535"/>
      <c r="M7" s="535"/>
      <c r="N7" s="535"/>
      <c r="O7" s="513" t="s">
        <v>24</v>
      </c>
    </row>
    <row r="8" spans="1:15" ht="3.75" customHeight="1" thickBot="1">
      <c r="A8" s="82"/>
      <c r="B8" s="81"/>
      <c r="C8" s="80"/>
      <c r="D8" s="79"/>
      <c r="E8" s="78"/>
      <c r="F8" s="536"/>
      <c r="G8" s="537"/>
      <c r="H8" s="537"/>
      <c r="I8" s="537"/>
      <c r="J8" s="537"/>
      <c r="K8" s="537"/>
      <c r="L8" s="537"/>
      <c r="M8" s="537"/>
      <c r="N8" s="537"/>
      <c r="O8" s="514"/>
    </row>
    <row r="9" spans="1:15" ht="21.75" customHeight="1" thickBot="1" thickTop="1">
      <c r="A9" s="528" t="s">
        <v>23</v>
      </c>
      <c r="B9" s="529"/>
      <c r="C9" s="530" t="s">
        <v>22</v>
      </c>
      <c r="D9" s="532" t="s">
        <v>21</v>
      </c>
      <c r="E9" s="516" t="s">
        <v>17</v>
      </c>
      <c r="F9" s="510" t="s">
        <v>22</v>
      </c>
      <c r="G9" s="511"/>
      <c r="H9" s="511"/>
      <c r="I9" s="510" t="s">
        <v>21</v>
      </c>
      <c r="J9" s="511"/>
      <c r="K9" s="512"/>
      <c r="L9" s="92" t="s">
        <v>20</v>
      </c>
      <c r="M9" s="91"/>
      <c r="N9" s="91"/>
      <c r="O9" s="514"/>
    </row>
    <row r="10" spans="1:15" s="71" customFormat="1" ht="18.75" customHeight="1" thickBot="1">
      <c r="A10" s="77"/>
      <c r="B10" s="76"/>
      <c r="C10" s="531"/>
      <c r="D10" s="533"/>
      <c r="E10" s="517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403" t="s">
        <v>18</v>
      </c>
      <c r="N10" s="75" t="s">
        <v>17</v>
      </c>
      <c r="O10" s="515"/>
    </row>
    <row r="11" spans="1:15" s="69" customFormat="1" ht="18.75" customHeight="1" thickTop="1">
      <c r="A11" s="524">
        <v>2012</v>
      </c>
      <c r="B11" s="62" t="s">
        <v>7</v>
      </c>
      <c r="C11" s="436">
        <v>1273710</v>
      </c>
      <c r="D11" s="437">
        <v>80856</v>
      </c>
      <c r="E11" s="488">
        <f aca="true" t="shared" si="0" ref="E11:E24">D11+C11</f>
        <v>1354566</v>
      </c>
      <c r="F11" s="436">
        <v>349961</v>
      </c>
      <c r="G11" s="438">
        <v>327280</v>
      </c>
      <c r="H11" s="439">
        <f aca="true" t="shared" si="1" ref="H11:H22">G11+F11</f>
        <v>677241</v>
      </c>
      <c r="I11" s="440">
        <v>2744</v>
      </c>
      <c r="J11" s="441">
        <v>2474</v>
      </c>
      <c r="K11" s="442">
        <f aca="true" t="shared" si="2" ref="K11:K22">J11+I11</f>
        <v>5218</v>
      </c>
      <c r="L11" s="443">
        <f aca="true" t="shared" si="3" ref="L11:L24">I11+F11</f>
        <v>352705</v>
      </c>
      <c r="M11" s="444">
        <f aca="true" t="shared" si="4" ref="M11:M24">J11+G11</f>
        <v>329754</v>
      </c>
      <c r="N11" s="417">
        <f aca="true" t="shared" si="5" ref="N11:N24">K11+H11</f>
        <v>682459</v>
      </c>
      <c r="O11" s="70">
        <f aca="true" t="shared" si="6" ref="O11:O24">N11+E11</f>
        <v>2037025</v>
      </c>
    </row>
    <row r="12" spans="1:15" ht="18.75" customHeight="1">
      <c r="A12" s="525"/>
      <c r="B12" s="62" t="s">
        <v>6</v>
      </c>
      <c r="C12" s="52">
        <v>1131090</v>
      </c>
      <c r="D12" s="61">
        <v>65966</v>
      </c>
      <c r="E12" s="489">
        <f t="shared" si="0"/>
        <v>1197056</v>
      </c>
      <c r="F12" s="52">
        <v>269769</v>
      </c>
      <c r="G12" s="50">
        <v>250481</v>
      </c>
      <c r="H12" s="56">
        <f t="shared" si="1"/>
        <v>520250</v>
      </c>
      <c r="I12" s="59">
        <v>3500</v>
      </c>
      <c r="J12" s="58">
        <v>3118</v>
      </c>
      <c r="K12" s="57">
        <f t="shared" si="2"/>
        <v>6618</v>
      </c>
      <c r="L12" s="368">
        <f t="shared" si="3"/>
        <v>273269</v>
      </c>
      <c r="M12" s="404">
        <f t="shared" si="4"/>
        <v>253599</v>
      </c>
      <c r="N12" s="418">
        <f t="shared" si="5"/>
        <v>526868</v>
      </c>
      <c r="O12" s="55">
        <f t="shared" si="6"/>
        <v>1723924</v>
      </c>
    </row>
    <row r="13" spans="1:15" ht="18.75" customHeight="1">
      <c r="A13" s="525"/>
      <c r="B13" s="62" t="s">
        <v>5</v>
      </c>
      <c r="C13" s="52">
        <v>1204467</v>
      </c>
      <c r="D13" s="61">
        <v>63283</v>
      </c>
      <c r="E13" s="489">
        <f t="shared" si="0"/>
        <v>1267750</v>
      </c>
      <c r="F13" s="52">
        <v>314816</v>
      </c>
      <c r="G13" s="50">
        <v>274855</v>
      </c>
      <c r="H13" s="56">
        <f t="shared" si="1"/>
        <v>589671</v>
      </c>
      <c r="I13" s="368">
        <v>4317</v>
      </c>
      <c r="J13" s="58">
        <v>3049</v>
      </c>
      <c r="K13" s="57">
        <f t="shared" si="2"/>
        <v>7366</v>
      </c>
      <c r="L13" s="368">
        <f t="shared" si="3"/>
        <v>319133</v>
      </c>
      <c r="M13" s="404">
        <f t="shared" si="4"/>
        <v>277904</v>
      </c>
      <c r="N13" s="418">
        <f t="shared" si="5"/>
        <v>597037</v>
      </c>
      <c r="O13" s="55">
        <f t="shared" si="6"/>
        <v>1864787</v>
      </c>
    </row>
    <row r="14" spans="1:15" ht="18.75" customHeight="1">
      <c r="A14" s="525"/>
      <c r="B14" s="62" t="s">
        <v>16</v>
      </c>
      <c r="C14" s="52">
        <v>1105993</v>
      </c>
      <c r="D14" s="61">
        <v>62543</v>
      </c>
      <c r="E14" s="489">
        <f t="shared" si="0"/>
        <v>1168536</v>
      </c>
      <c r="F14" s="52">
        <v>289709</v>
      </c>
      <c r="G14" s="50">
        <v>282325</v>
      </c>
      <c r="H14" s="56">
        <f t="shared" si="1"/>
        <v>572034</v>
      </c>
      <c r="I14" s="59">
        <v>1866</v>
      </c>
      <c r="J14" s="58">
        <v>2401</v>
      </c>
      <c r="K14" s="57">
        <f t="shared" si="2"/>
        <v>4267</v>
      </c>
      <c r="L14" s="368">
        <f t="shared" si="3"/>
        <v>291575</v>
      </c>
      <c r="M14" s="404">
        <f t="shared" si="4"/>
        <v>284726</v>
      </c>
      <c r="N14" s="418">
        <f t="shared" si="5"/>
        <v>576301</v>
      </c>
      <c r="O14" s="55">
        <f t="shared" si="6"/>
        <v>1744837</v>
      </c>
    </row>
    <row r="15" spans="1:15" s="69" customFormat="1" ht="18.75" customHeight="1">
      <c r="A15" s="525"/>
      <c r="B15" s="62" t="s">
        <v>15</v>
      </c>
      <c r="C15" s="52">
        <v>1190981</v>
      </c>
      <c r="D15" s="61">
        <v>59833</v>
      </c>
      <c r="E15" s="489">
        <f t="shared" si="0"/>
        <v>1250814</v>
      </c>
      <c r="F15" s="52">
        <v>289917</v>
      </c>
      <c r="G15" s="50">
        <v>288093</v>
      </c>
      <c r="H15" s="56">
        <f t="shared" si="1"/>
        <v>578010</v>
      </c>
      <c r="I15" s="59">
        <v>881</v>
      </c>
      <c r="J15" s="58">
        <v>576</v>
      </c>
      <c r="K15" s="57">
        <f t="shared" si="2"/>
        <v>1457</v>
      </c>
      <c r="L15" s="368">
        <f t="shared" si="3"/>
        <v>290798</v>
      </c>
      <c r="M15" s="404">
        <f t="shared" si="4"/>
        <v>288669</v>
      </c>
      <c r="N15" s="418">
        <f t="shared" si="5"/>
        <v>579467</v>
      </c>
      <c r="O15" s="55">
        <f t="shared" si="6"/>
        <v>1830281</v>
      </c>
    </row>
    <row r="16" spans="1:15" s="388" customFormat="1" ht="18.75" customHeight="1">
      <c r="A16" s="525"/>
      <c r="B16" s="68" t="s">
        <v>14</v>
      </c>
      <c r="C16" s="52">
        <v>1332428</v>
      </c>
      <c r="D16" s="61">
        <v>77252</v>
      </c>
      <c r="E16" s="489">
        <f t="shared" si="0"/>
        <v>1409680</v>
      </c>
      <c r="F16" s="52">
        <v>350391</v>
      </c>
      <c r="G16" s="50">
        <v>324001</v>
      </c>
      <c r="H16" s="56">
        <f t="shared" si="1"/>
        <v>674392</v>
      </c>
      <c r="I16" s="59">
        <v>3050</v>
      </c>
      <c r="J16" s="58">
        <v>2006</v>
      </c>
      <c r="K16" s="57">
        <f t="shared" si="2"/>
        <v>5056</v>
      </c>
      <c r="L16" s="368">
        <f t="shared" si="3"/>
        <v>353441</v>
      </c>
      <c r="M16" s="404">
        <f t="shared" si="4"/>
        <v>326007</v>
      </c>
      <c r="N16" s="418">
        <f t="shared" si="5"/>
        <v>679448</v>
      </c>
      <c r="O16" s="55">
        <f t="shared" si="6"/>
        <v>2089128</v>
      </c>
    </row>
    <row r="17" spans="1:15" s="391" customFormat="1" ht="18.75" customHeight="1">
      <c r="A17" s="525"/>
      <c r="B17" s="62" t="s">
        <v>13</v>
      </c>
      <c r="C17" s="52">
        <v>1460796</v>
      </c>
      <c r="D17" s="61">
        <v>70856</v>
      </c>
      <c r="E17" s="489">
        <f t="shared" si="0"/>
        <v>1531652</v>
      </c>
      <c r="F17" s="52">
        <v>341994</v>
      </c>
      <c r="G17" s="50">
        <v>390404</v>
      </c>
      <c r="H17" s="56">
        <f t="shared" si="1"/>
        <v>732398</v>
      </c>
      <c r="I17" s="59">
        <v>2822</v>
      </c>
      <c r="J17" s="58">
        <v>3505</v>
      </c>
      <c r="K17" s="57">
        <f t="shared" si="2"/>
        <v>6327</v>
      </c>
      <c r="L17" s="368">
        <f t="shared" si="3"/>
        <v>344816</v>
      </c>
      <c r="M17" s="404">
        <f t="shared" si="4"/>
        <v>393909</v>
      </c>
      <c r="N17" s="418">
        <f t="shared" si="5"/>
        <v>738725</v>
      </c>
      <c r="O17" s="55">
        <f t="shared" si="6"/>
        <v>2270377</v>
      </c>
    </row>
    <row r="18" spans="1:15" s="402" customFormat="1" ht="18.75" customHeight="1">
      <c r="A18" s="525"/>
      <c r="B18" s="62" t="s">
        <v>12</v>
      </c>
      <c r="C18" s="52">
        <v>1482508</v>
      </c>
      <c r="D18" s="61">
        <v>72721</v>
      </c>
      <c r="E18" s="489">
        <f t="shared" si="0"/>
        <v>1555229</v>
      </c>
      <c r="F18" s="52">
        <v>363478</v>
      </c>
      <c r="G18" s="50">
        <v>345237</v>
      </c>
      <c r="H18" s="56">
        <f t="shared" si="1"/>
        <v>708715</v>
      </c>
      <c r="I18" s="59">
        <v>848</v>
      </c>
      <c r="J18" s="58">
        <v>1040</v>
      </c>
      <c r="K18" s="57">
        <f t="shared" si="2"/>
        <v>1888</v>
      </c>
      <c r="L18" s="368">
        <f t="shared" si="3"/>
        <v>364326</v>
      </c>
      <c r="M18" s="404">
        <f t="shared" si="4"/>
        <v>346277</v>
      </c>
      <c r="N18" s="418">
        <f t="shared" si="5"/>
        <v>710603</v>
      </c>
      <c r="O18" s="55">
        <f t="shared" si="6"/>
        <v>2265832</v>
      </c>
    </row>
    <row r="19" spans="1:15" ht="18.75" customHeight="1">
      <c r="A19" s="525"/>
      <c r="B19" s="62" t="s">
        <v>11</v>
      </c>
      <c r="C19" s="52">
        <v>1389091</v>
      </c>
      <c r="D19" s="61">
        <v>66605</v>
      </c>
      <c r="E19" s="489">
        <f t="shared" si="0"/>
        <v>1455696</v>
      </c>
      <c r="F19" s="52">
        <v>325831</v>
      </c>
      <c r="G19" s="50">
        <v>299764</v>
      </c>
      <c r="H19" s="56">
        <f t="shared" si="1"/>
        <v>625595</v>
      </c>
      <c r="I19" s="59">
        <v>1457</v>
      </c>
      <c r="J19" s="58">
        <v>1247</v>
      </c>
      <c r="K19" s="57">
        <f t="shared" si="2"/>
        <v>2704</v>
      </c>
      <c r="L19" s="368">
        <f t="shared" si="3"/>
        <v>327288</v>
      </c>
      <c r="M19" s="404">
        <f t="shared" si="4"/>
        <v>301011</v>
      </c>
      <c r="N19" s="418">
        <f t="shared" si="5"/>
        <v>628299</v>
      </c>
      <c r="O19" s="55">
        <f t="shared" si="6"/>
        <v>2083995</v>
      </c>
    </row>
    <row r="20" spans="1:15" s="411" customFormat="1" ht="18.75" customHeight="1">
      <c r="A20" s="526"/>
      <c r="B20" s="62" t="s">
        <v>10</v>
      </c>
      <c r="C20" s="52">
        <v>1482429</v>
      </c>
      <c r="D20" s="61">
        <v>70718</v>
      </c>
      <c r="E20" s="489">
        <f t="shared" si="0"/>
        <v>1553147</v>
      </c>
      <c r="F20" s="52">
        <v>318043</v>
      </c>
      <c r="G20" s="50">
        <v>330555</v>
      </c>
      <c r="H20" s="56">
        <f t="shared" si="1"/>
        <v>648598</v>
      </c>
      <c r="I20" s="59">
        <v>2939</v>
      </c>
      <c r="J20" s="58">
        <v>3132</v>
      </c>
      <c r="K20" s="57">
        <f t="shared" si="2"/>
        <v>6071</v>
      </c>
      <c r="L20" s="368">
        <f t="shared" si="3"/>
        <v>320982</v>
      </c>
      <c r="M20" s="404">
        <f t="shared" si="4"/>
        <v>333687</v>
      </c>
      <c r="N20" s="418">
        <f t="shared" si="5"/>
        <v>654669</v>
      </c>
      <c r="O20" s="55">
        <f t="shared" si="6"/>
        <v>2207816</v>
      </c>
    </row>
    <row r="21" spans="1:15" s="54" customFormat="1" ht="18.75" customHeight="1">
      <c r="A21" s="525"/>
      <c r="B21" s="62" t="s">
        <v>9</v>
      </c>
      <c r="C21" s="52">
        <v>1495855</v>
      </c>
      <c r="D21" s="61">
        <v>69880</v>
      </c>
      <c r="E21" s="489">
        <f t="shared" si="0"/>
        <v>1565735</v>
      </c>
      <c r="F21" s="52">
        <v>316862</v>
      </c>
      <c r="G21" s="50">
        <v>326911</v>
      </c>
      <c r="H21" s="56">
        <f t="shared" si="1"/>
        <v>643773</v>
      </c>
      <c r="I21" s="59">
        <v>3860</v>
      </c>
      <c r="J21" s="58">
        <v>3638</v>
      </c>
      <c r="K21" s="57">
        <f t="shared" si="2"/>
        <v>7498</v>
      </c>
      <c r="L21" s="368">
        <f t="shared" si="3"/>
        <v>320722</v>
      </c>
      <c r="M21" s="404">
        <f t="shared" si="4"/>
        <v>330549</v>
      </c>
      <c r="N21" s="418">
        <f t="shared" si="5"/>
        <v>651271</v>
      </c>
      <c r="O21" s="55">
        <f t="shared" si="6"/>
        <v>2217006</v>
      </c>
    </row>
    <row r="22" spans="1:15" ht="18.75" customHeight="1" thickBot="1">
      <c r="A22" s="527"/>
      <c r="B22" s="62" t="s">
        <v>8</v>
      </c>
      <c r="C22" s="52">
        <v>1554769</v>
      </c>
      <c r="D22" s="61">
        <v>78912</v>
      </c>
      <c r="E22" s="489">
        <f t="shared" si="0"/>
        <v>1633681</v>
      </c>
      <c r="F22" s="52">
        <v>350928</v>
      </c>
      <c r="G22" s="50">
        <v>395892</v>
      </c>
      <c r="H22" s="56">
        <f t="shared" si="1"/>
        <v>746820</v>
      </c>
      <c r="I22" s="59">
        <v>4247</v>
      </c>
      <c r="J22" s="58">
        <v>3759</v>
      </c>
      <c r="K22" s="57">
        <f t="shared" si="2"/>
        <v>8006</v>
      </c>
      <c r="L22" s="368">
        <f t="shared" si="3"/>
        <v>355175</v>
      </c>
      <c r="M22" s="404">
        <f t="shared" si="4"/>
        <v>399651</v>
      </c>
      <c r="N22" s="418">
        <f t="shared" si="5"/>
        <v>754826</v>
      </c>
      <c r="O22" s="55">
        <f t="shared" si="6"/>
        <v>2388507</v>
      </c>
    </row>
    <row r="23" spans="1:15" ht="3.75" customHeight="1">
      <c r="A23" s="67"/>
      <c r="B23" s="66"/>
      <c r="C23" s="65"/>
      <c r="D23" s="64"/>
      <c r="E23" s="490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05">
        <f t="shared" si="4"/>
        <v>0</v>
      </c>
      <c r="N23" s="419">
        <f t="shared" si="5"/>
        <v>0</v>
      </c>
      <c r="O23" s="36">
        <f t="shared" si="6"/>
        <v>0</v>
      </c>
    </row>
    <row r="24" spans="1:15" ht="19.5" customHeight="1">
      <c r="A24" s="63">
        <v>2013</v>
      </c>
      <c r="B24" s="90" t="s">
        <v>7</v>
      </c>
      <c r="C24" s="52">
        <v>1541080</v>
      </c>
      <c r="D24" s="61">
        <v>74497</v>
      </c>
      <c r="E24" s="489">
        <f t="shared" si="0"/>
        <v>1615577</v>
      </c>
      <c r="F24" s="60">
        <v>385032</v>
      </c>
      <c r="G24" s="50">
        <v>376028</v>
      </c>
      <c r="H24" s="56">
        <f aca="true" t="shared" si="7" ref="H24:H29">G24+F24</f>
        <v>761060</v>
      </c>
      <c r="I24" s="59">
        <v>6241</v>
      </c>
      <c r="J24" s="58">
        <v>6760</v>
      </c>
      <c r="K24" s="57">
        <f aca="true" t="shared" si="8" ref="K24:K29">J24+I24</f>
        <v>13001</v>
      </c>
      <c r="L24" s="368">
        <f t="shared" si="3"/>
        <v>391273</v>
      </c>
      <c r="M24" s="404">
        <f t="shared" si="4"/>
        <v>382788</v>
      </c>
      <c r="N24" s="418">
        <f t="shared" si="5"/>
        <v>774061</v>
      </c>
      <c r="O24" s="55">
        <f t="shared" si="6"/>
        <v>2389638</v>
      </c>
    </row>
    <row r="25" spans="1:15" ht="19.5" customHeight="1">
      <c r="A25" s="63"/>
      <c r="B25" s="90" t="s">
        <v>6</v>
      </c>
      <c r="C25" s="52">
        <v>1332586</v>
      </c>
      <c r="D25" s="61">
        <v>64053</v>
      </c>
      <c r="E25" s="489">
        <f aca="true" t="shared" si="9" ref="E25:E32">D25+C25</f>
        <v>1396639</v>
      </c>
      <c r="F25" s="60">
        <v>305853</v>
      </c>
      <c r="G25" s="50">
        <v>289598</v>
      </c>
      <c r="H25" s="56">
        <f t="shared" si="7"/>
        <v>595451</v>
      </c>
      <c r="I25" s="59">
        <v>3120</v>
      </c>
      <c r="J25" s="58">
        <v>3392</v>
      </c>
      <c r="K25" s="57">
        <f t="shared" si="8"/>
        <v>6512</v>
      </c>
      <c r="L25" s="368">
        <f aca="true" t="shared" si="10" ref="L25:N28">I25+F25</f>
        <v>308973</v>
      </c>
      <c r="M25" s="404">
        <f t="shared" si="10"/>
        <v>292990</v>
      </c>
      <c r="N25" s="418">
        <f t="shared" si="10"/>
        <v>601963</v>
      </c>
      <c r="O25" s="55">
        <f aca="true" t="shared" si="11" ref="O25:O32">N25+E25</f>
        <v>1998602</v>
      </c>
    </row>
    <row r="26" spans="1:15" ht="19.5" customHeight="1">
      <c r="A26" s="63"/>
      <c r="B26" s="90" t="s">
        <v>5</v>
      </c>
      <c r="C26" s="52">
        <v>1478654</v>
      </c>
      <c r="D26" s="61">
        <v>77348</v>
      </c>
      <c r="E26" s="489">
        <f t="shared" si="9"/>
        <v>1556002</v>
      </c>
      <c r="F26" s="60">
        <v>354569</v>
      </c>
      <c r="G26" s="50">
        <v>311654</v>
      </c>
      <c r="H26" s="56">
        <f t="shared" si="7"/>
        <v>666223</v>
      </c>
      <c r="I26" s="59">
        <v>4832</v>
      </c>
      <c r="J26" s="58">
        <v>4593</v>
      </c>
      <c r="K26" s="57">
        <f t="shared" si="8"/>
        <v>9425</v>
      </c>
      <c r="L26" s="368">
        <f t="shared" si="10"/>
        <v>359401</v>
      </c>
      <c r="M26" s="404">
        <f t="shared" si="10"/>
        <v>316247</v>
      </c>
      <c r="N26" s="418">
        <f t="shared" si="10"/>
        <v>675648</v>
      </c>
      <c r="O26" s="55">
        <f t="shared" si="11"/>
        <v>2231650</v>
      </c>
    </row>
    <row r="27" spans="1:15" ht="19.5" customHeight="1">
      <c r="A27" s="63"/>
      <c r="B27" s="90" t="s">
        <v>16</v>
      </c>
      <c r="C27" s="52">
        <v>1466349</v>
      </c>
      <c r="D27" s="61">
        <v>57423</v>
      </c>
      <c r="E27" s="489">
        <f t="shared" si="9"/>
        <v>1523772</v>
      </c>
      <c r="F27" s="60">
        <v>309791</v>
      </c>
      <c r="G27" s="50">
        <v>306682</v>
      </c>
      <c r="H27" s="56">
        <f t="shared" si="7"/>
        <v>616473</v>
      </c>
      <c r="I27" s="59">
        <v>2443</v>
      </c>
      <c r="J27" s="58">
        <v>2361</v>
      </c>
      <c r="K27" s="57">
        <f t="shared" si="8"/>
        <v>4804</v>
      </c>
      <c r="L27" s="368">
        <f t="shared" si="10"/>
        <v>312234</v>
      </c>
      <c r="M27" s="404">
        <f t="shared" si="10"/>
        <v>309043</v>
      </c>
      <c r="N27" s="418">
        <f t="shared" si="10"/>
        <v>621277</v>
      </c>
      <c r="O27" s="55">
        <f t="shared" si="11"/>
        <v>2145049</v>
      </c>
    </row>
    <row r="28" spans="1:15" ht="19.5" customHeight="1">
      <c r="A28" s="63"/>
      <c r="B28" s="90" t="s">
        <v>15</v>
      </c>
      <c r="C28" s="52">
        <v>1576038</v>
      </c>
      <c r="D28" s="61">
        <v>66434</v>
      </c>
      <c r="E28" s="489">
        <f t="shared" si="9"/>
        <v>1642472</v>
      </c>
      <c r="F28" s="60">
        <v>335245</v>
      </c>
      <c r="G28" s="50">
        <v>322191</v>
      </c>
      <c r="H28" s="56">
        <f t="shared" si="7"/>
        <v>657436</v>
      </c>
      <c r="I28" s="59">
        <v>3857</v>
      </c>
      <c r="J28" s="58">
        <v>3939</v>
      </c>
      <c r="K28" s="57">
        <f t="shared" si="8"/>
        <v>7796</v>
      </c>
      <c r="L28" s="368">
        <f t="shared" si="10"/>
        <v>339102</v>
      </c>
      <c r="M28" s="404">
        <f t="shared" si="10"/>
        <v>326130</v>
      </c>
      <c r="N28" s="418">
        <f t="shared" si="10"/>
        <v>665232</v>
      </c>
      <c r="O28" s="55">
        <f t="shared" si="11"/>
        <v>2307704</v>
      </c>
    </row>
    <row r="29" spans="1:15" ht="19.5" customHeight="1">
      <c r="A29" s="63"/>
      <c r="B29" s="90" t="s">
        <v>14</v>
      </c>
      <c r="C29" s="52">
        <v>1630018</v>
      </c>
      <c r="D29" s="61">
        <v>62931</v>
      </c>
      <c r="E29" s="489">
        <f t="shared" si="9"/>
        <v>1692949</v>
      </c>
      <c r="F29" s="60">
        <v>402021</v>
      </c>
      <c r="G29" s="50">
        <v>372544</v>
      </c>
      <c r="H29" s="56">
        <f t="shared" si="7"/>
        <v>774565</v>
      </c>
      <c r="I29" s="59">
        <v>4787</v>
      </c>
      <c r="J29" s="58">
        <v>4438</v>
      </c>
      <c r="K29" s="57">
        <f t="shared" si="8"/>
        <v>9225</v>
      </c>
      <c r="L29" s="368">
        <f aca="true" t="shared" si="12" ref="L29:N32">I29+F29</f>
        <v>406808</v>
      </c>
      <c r="M29" s="404">
        <f t="shared" si="12"/>
        <v>376982</v>
      </c>
      <c r="N29" s="418">
        <f t="shared" si="12"/>
        <v>783790</v>
      </c>
      <c r="O29" s="55">
        <f t="shared" si="11"/>
        <v>2476739</v>
      </c>
    </row>
    <row r="30" spans="1:15" ht="19.5" customHeight="1">
      <c r="A30" s="63"/>
      <c r="B30" s="90" t="s">
        <v>13</v>
      </c>
      <c r="C30" s="52">
        <v>1728515</v>
      </c>
      <c r="D30" s="61">
        <v>64313</v>
      </c>
      <c r="E30" s="489">
        <f t="shared" si="9"/>
        <v>1792828</v>
      </c>
      <c r="F30" s="60">
        <v>391490</v>
      </c>
      <c r="G30" s="50">
        <v>442951</v>
      </c>
      <c r="H30" s="56">
        <f aca="true" t="shared" si="13" ref="H30:H35">G30+F30</f>
        <v>834441</v>
      </c>
      <c r="I30" s="59">
        <v>4345</v>
      </c>
      <c r="J30" s="58">
        <v>4904</v>
      </c>
      <c r="K30" s="57">
        <f aca="true" t="shared" si="14" ref="K30:K35">J30+I30</f>
        <v>9249</v>
      </c>
      <c r="L30" s="368">
        <f t="shared" si="12"/>
        <v>395835</v>
      </c>
      <c r="M30" s="404">
        <f t="shared" si="12"/>
        <v>447855</v>
      </c>
      <c r="N30" s="418">
        <f t="shared" si="12"/>
        <v>843690</v>
      </c>
      <c r="O30" s="55">
        <f t="shared" si="11"/>
        <v>2636518</v>
      </c>
    </row>
    <row r="31" spans="1:15" ht="19.5" customHeight="1">
      <c r="A31" s="63"/>
      <c r="B31" s="90" t="s">
        <v>12</v>
      </c>
      <c r="C31" s="52">
        <v>1675921</v>
      </c>
      <c r="D31" s="61">
        <v>65231</v>
      </c>
      <c r="E31" s="489">
        <f t="shared" si="9"/>
        <v>1741152</v>
      </c>
      <c r="F31" s="60">
        <v>416766</v>
      </c>
      <c r="G31" s="50">
        <v>397900</v>
      </c>
      <c r="H31" s="56">
        <f t="shared" si="13"/>
        <v>814666</v>
      </c>
      <c r="I31" s="59">
        <v>3326</v>
      </c>
      <c r="J31" s="58">
        <v>3573</v>
      </c>
      <c r="K31" s="57">
        <f t="shared" si="14"/>
        <v>6899</v>
      </c>
      <c r="L31" s="368">
        <f t="shared" si="12"/>
        <v>420092</v>
      </c>
      <c r="M31" s="404">
        <f t="shared" si="12"/>
        <v>401473</v>
      </c>
      <c r="N31" s="418">
        <f t="shared" si="12"/>
        <v>821565</v>
      </c>
      <c r="O31" s="55">
        <f t="shared" si="11"/>
        <v>2562717</v>
      </c>
    </row>
    <row r="32" spans="1:15" ht="19.5" customHeight="1">
      <c r="A32" s="63"/>
      <c r="B32" s="90" t="s">
        <v>11</v>
      </c>
      <c r="C32" s="52">
        <v>1549788</v>
      </c>
      <c r="D32" s="61">
        <v>65811</v>
      </c>
      <c r="E32" s="489">
        <f t="shared" si="9"/>
        <v>1615599</v>
      </c>
      <c r="F32" s="60">
        <v>364167</v>
      </c>
      <c r="G32" s="50">
        <v>335315</v>
      </c>
      <c r="H32" s="56">
        <f t="shared" si="13"/>
        <v>699482</v>
      </c>
      <c r="I32" s="59">
        <v>3643</v>
      </c>
      <c r="J32" s="58">
        <v>3215</v>
      </c>
      <c r="K32" s="57">
        <f t="shared" si="14"/>
        <v>6858</v>
      </c>
      <c r="L32" s="368">
        <f t="shared" si="12"/>
        <v>367810</v>
      </c>
      <c r="M32" s="404">
        <f t="shared" si="12"/>
        <v>338530</v>
      </c>
      <c r="N32" s="418">
        <f t="shared" si="12"/>
        <v>706340</v>
      </c>
      <c r="O32" s="55">
        <f t="shared" si="11"/>
        <v>2321939</v>
      </c>
    </row>
    <row r="33" spans="1:15" ht="19.5" customHeight="1">
      <c r="A33" s="63"/>
      <c r="B33" s="90" t="s">
        <v>10</v>
      </c>
      <c r="C33" s="52">
        <v>1647763</v>
      </c>
      <c r="D33" s="61">
        <v>77775</v>
      </c>
      <c r="E33" s="489">
        <f>D33+C33</f>
        <v>1725538</v>
      </c>
      <c r="F33" s="60">
        <v>371634</v>
      </c>
      <c r="G33" s="50">
        <v>380941</v>
      </c>
      <c r="H33" s="56">
        <f t="shared" si="13"/>
        <v>752575</v>
      </c>
      <c r="I33" s="59">
        <v>4322</v>
      </c>
      <c r="J33" s="58">
        <v>4009</v>
      </c>
      <c r="K33" s="57">
        <f t="shared" si="14"/>
        <v>8331</v>
      </c>
      <c r="L33" s="368">
        <f aca="true" t="shared" si="15" ref="L33:N35">I33+F33</f>
        <v>375956</v>
      </c>
      <c r="M33" s="404">
        <f t="shared" si="15"/>
        <v>384950</v>
      </c>
      <c r="N33" s="418">
        <f t="shared" si="15"/>
        <v>760906</v>
      </c>
      <c r="O33" s="55">
        <f>N33+E33</f>
        <v>2486444</v>
      </c>
    </row>
    <row r="34" spans="1:15" ht="19.5" customHeight="1">
      <c r="A34" s="63"/>
      <c r="B34" s="90" t="s">
        <v>9</v>
      </c>
      <c r="C34" s="52">
        <v>1633959</v>
      </c>
      <c r="D34" s="61">
        <v>75955</v>
      </c>
      <c r="E34" s="489">
        <f>D34+C34</f>
        <v>1709914</v>
      </c>
      <c r="F34" s="60">
        <v>372844</v>
      </c>
      <c r="G34" s="50">
        <v>384287</v>
      </c>
      <c r="H34" s="56">
        <f t="shared" si="13"/>
        <v>757131</v>
      </c>
      <c r="I34" s="59">
        <v>4034</v>
      </c>
      <c r="J34" s="58">
        <v>4178</v>
      </c>
      <c r="K34" s="57">
        <f t="shared" si="14"/>
        <v>8212</v>
      </c>
      <c r="L34" s="368">
        <f t="shared" si="15"/>
        <v>376878</v>
      </c>
      <c r="M34" s="404">
        <f t="shared" si="15"/>
        <v>388465</v>
      </c>
      <c r="N34" s="418">
        <f t="shared" si="15"/>
        <v>765343</v>
      </c>
      <c r="O34" s="55">
        <f>N34+E34</f>
        <v>2475257</v>
      </c>
    </row>
    <row r="35" spans="1:15" ht="19.5" customHeight="1" thickBot="1">
      <c r="A35" s="63"/>
      <c r="B35" s="90" t="s">
        <v>8</v>
      </c>
      <c r="C35" s="52">
        <v>1663323</v>
      </c>
      <c r="D35" s="61">
        <v>78671</v>
      </c>
      <c r="E35" s="489">
        <f>D35+C35</f>
        <v>1741994</v>
      </c>
      <c r="F35" s="60">
        <v>407324</v>
      </c>
      <c r="G35" s="50">
        <v>447224</v>
      </c>
      <c r="H35" s="56">
        <f t="shared" si="13"/>
        <v>854548</v>
      </c>
      <c r="I35" s="59">
        <v>5576</v>
      </c>
      <c r="J35" s="58">
        <v>4506</v>
      </c>
      <c r="K35" s="57">
        <f t="shared" si="14"/>
        <v>10082</v>
      </c>
      <c r="L35" s="368">
        <f t="shared" si="15"/>
        <v>412900</v>
      </c>
      <c r="M35" s="404">
        <f t="shared" si="15"/>
        <v>451730</v>
      </c>
      <c r="N35" s="418">
        <f t="shared" si="15"/>
        <v>864630</v>
      </c>
      <c r="O35" s="55">
        <f>N35+E35</f>
        <v>2606624</v>
      </c>
    </row>
    <row r="36" spans="1:15" ht="18" customHeight="1">
      <c r="A36" s="53" t="s">
        <v>4</v>
      </c>
      <c r="B36" s="41"/>
      <c r="C36" s="40"/>
      <c r="D36" s="39"/>
      <c r="E36" s="491"/>
      <c r="F36" s="40"/>
      <c r="G36" s="39"/>
      <c r="H36" s="38"/>
      <c r="I36" s="40"/>
      <c r="J36" s="39"/>
      <c r="K36" s="38"/>
      <c r="L36" s="89"/>
      <c r="M36" s="405"/>
      <c r="N36" s="419"/>
      <c r="O36" s="36"/>
    </row>
    <row r="37" spans="1:15" ht="18" customHeight="1">
      <c r="A37" s="35" t="s">
        <v>150</v>
      </c>
      <c r="B37" s="48"/>
      <c r="C37" s="52">
        <f>SUM(C11:C22)</f>
        <v>16104117</v>
      </c>
      <c r="D37" s="50">
        <f aca="true" t="shared" si="16" ref="D37:O37">SUM(D11:D22)</f>
        <v>839425</v>
      </c>
      <c r="E37" s="492">
        <f t="shared" si="16"/>
        <v>16943542</v>
      </c>
      <c r="F37" s="52">
        <f t="shared" si="16"/>
        <v>3881699</v>
      </c>
      <c r="G37" s="50">
        <f t="shared" si="16"/>
        <v>3835798</v>
      </c>
      <c r="H37" s="51">
        <f t="shared" si="16"/>
        <v>7717497</v>
      </c>
      <c r="I37" s="52">
        <f t="shared" si="16"/>
        <v>32531</v>
      </c>
      <c r="J37" s="50">
        <f t="shared" si="16"/>
        <v>29945</v>
      </c>
      <c r="K37" s="51">
        <f t="shared" si="16"/>
        <v>62476</v>
      </c>
      <c r="L37" s="52">
        <f t="shared" si="16"/>
        <v>3914230</v>
      </c>
      <c r="M37" s="406">
        <f t="shared" si="16"/>
        <v>3865743</v>
      </c>
      <c r="N37" s="420">
        <f t="shared" si="16"/>
        <v>7779973</v>
      </c>
      <c r="O37" s="49">
        <f t="shared" si="16"/>
        <v>24723515</v>
      </c>
    </row>
    <row r="38" spans="1:15" ht="18" customHeight="1" thickBot="1">
      <c r="A38" s="35" t="s">
        <v>151</v>
      </c>
      <c r="B38" s="48"/>
      <c r="C38" s="47">
        <f>SUM(C24:C35)</f>
        <v>18923994</v>
      </c>
      <c r="D38" s="44">
        <f aca="true" t="shared" si="17" ref="D38:O38">SUM(D24:D35)</f>
        <v>830442</v>
      </c>
      <c r="E38" s="493">
        <f t="shared" si="17"/>
        <v>19754436</v>
      </c>
      <c r="F38" s="46">
        <f t="shared" si="17"/>
        <v>4416736</v>
      </c>
      <c r="G38" s="44">
        <f t="shared" si="17"/>
        <v>4367315</v>
      </c>
      <c r="H38" s="45">
        <f t="shared" si="17"/>
        <v>8784051</v>
      </c>
      <c r="I38" s="46">
        <f t="shared" si="17"/>
        <v>50526</v>
      </c>
      <c r="J38" s="44">
        <f t="shared" si="17"/>
        <v>49868</v>
      </c>
      <c r="K38" s="45">
        <f t="shared" si="17"/>
        <v>100394</v>
      </c>
      <c r="L38" s="46">
        <f t="shared" si="17"/>
        <v>4467262</v>
      </c>
      <c r="M38" s="407">
        <f t="shared" si="17"/>
        <v>4417183</v>
      </c>
      <c r="N38" s="421">
        <f t="shared" si="17"/>
        <v>8884445</v>
      </c>
      <c r="O38" s="43">
        <f t="shared" si="17"/>
        <v>28638881</v>
      </c>
    </row>
    <row r="39" spans="1:15" ht="16.5" customHeight="1">
      <c r="A39" s="42" t="s">
        <v>3</v>
      </c>
      <c r="B39" s="41"/>
      <c r="C39" s="40"/>
      <c r="D39" s="39"/>
      <c r="E39" s="494"/>
      <c r="F39" s="40"/>
      <c r="G39" s="39"/>
      <c r="H39" s="37"/>
      <c r="I39" s="40"/>
      <c r="J39" s="39"/>
      <c r="K39" s="38"/>
      <c r="L39" s="89"/>
      <c r="M39" s="405"/>
      <c r="N39" s="422"/>
      <c r="O39" s="36"/>
    </row>
    <row r="40" spans="1:15" ht="16.5" customHeight="1">
      <c r="A40" s="35" t="s">
        <v>152</v>
      </c>
      <c r="B40" s="34"/>
      <c r="C40" s="445">
        <f>(C35/C22-1)*100</f>
        <v>6.982001827924278</v>
      </c>
      <c r="D40" s="446">
        <f aca="true" t="shared" si="18" ref="D40:O40">(D35/D22-1)*100</f>
        <v>-0.30540348742903456</v>
      </c>
      <c r="E40" s="495">
        <f t="shared" si="18"/>
        <v>6.629996921063541</v>
      </c>
      <c r="F40" s="445">
        <f t="shared" si="18"/>
        <v>16.070532986823505</v>
      </c>
      <c r="G40" s="447">
        <f t="shared" si="18"/>
        <v>12.966162488759569</v>
      </c>
      <c r="H40" s="448">
        <f t="shared" si="18"/>
        <v>14.424894887656992</v>
      </c>
      <c r="I40" s="449">
        <f t="shared" si="18"/>
        <v>31.292677183894526</v>
      </c>
      <c r="J40" s="446">
        <f t="shared" si="18"/>
        <v>19.872306464485234</v>
      </c>
      <c r="K40" s="450">
        <f t="shared" si="18"/>
        <v>25.930552085935552</v>
      </c>
      <c r="L40" s="449">
        <f t="shared" si="18"/>
        <v>16.2525515590906</v>
      </c>
      <c r="M40" s="451">
        <f t="shared" si="18"/>
        <v>13.031119651896272</v>
      </c>
      <c r="N40" s="452">
        <f t="shared" si="18"/>
        <v>14.546928696149841</v>
      </c>
      <c r="O40" s="453">
        <f t="shared" si="18"/>
        <v>9.131938905768333</v>
      </c>
    </row>
    <row r="41" spans="1:15" ht="7.5" customHeight="1" thickBot="1">
      <c r="A41" s="33"/>
      <c r="B41" s="32"/>
      <c r="C41" s="31"/>
      <c r="D41" s="30"/>
      <c r="E41" s="496"/>
      <c r="F41" s="29"/>
      <c r="G41" s="27"/>
      <c r="H41" s="26"/>
      <c r="I41" s="29"/>
      <c r="J41" s="27"/>
      <c r="K41" s="28"/>
      <c r="L41" s="29"/>
      <c r="M41" s="408"/>
      <c r="N41" s="423"/>
      <c r="O41" s="25"/>
    </row>
    <row r="42" spans="1:15" ht="16.5" customHeight="1">
      <c r="A42" s="24" t="s">
        <v>2</v>
      </c>
      <c r="B42" s="23"/>
      <c r="C42" s="22"/>
      <c r="D42" s="21"/>
      <c r="E42" s="497"/>
      <c r="F42" s="20"/>
      <c r="G42" s="18"/>
      <c r="H42" s="17"/>
      <c r="I42" s="20"/>
      <c r="J42" s="18"/>
      <c r="K42" s="19"/>
      <c r="L42" s="20"/>
      <c r="M42" s="409"/>
      <c r="N42" s="424"/>
      <c r="O42" s="16"/>
    </row>
    <row r="43" spans="1:15" ht="16.5" customHeight="1" thickBot="1">
      <c r="A43" s="433" t="s">
        <v>153</v>
      </c>
      <c r="B43" s="15"/>
      <c r="C43" s="14">
        <f aca="true" t="shared" si="19" ref="C43:O43">(C38/C37-1)*100</f>
        <v>17.51028634478997</v>
      </c>
      <c r="D43" s="10">
        <f t="shared" si="19"/>
        <v>-1.0701372963635825</v>
      </c>
      <c r="E43" s="498">
        <f t="shared" si="19"/>
        <v>16.589766177579634</v>
      </c>
      <c r="F43" s="14">
        <f t="shared" si="19"/>
        <v>13.78357775808996</v>
      </c>
      <c r="G43" s="13">
        <f t="shared" si="19"/>
        <v>13.856751580766247</v>
      </c>
      <c r="H43" s="9">
        <f t="shared" si="19"/>
        <v>13.819947063147552</v>
      </c>
      <c r="I43" s="12">
        <f t="shared" si="19"/>
        <v>55.31646736958593</v>
      </c>
      <c r="J43" s="10">
        <f t="shared" si="19"/>
        <v>66.53197528802805</v>
      </c>
      <c r="K43" s="11">
        <f t="shared" si="19"/>
        <v>60.69210576861514</v>
      </c>
      <c r="L43" s="12">
        <f t="shared" si="19"/>
        <v>14.12875584725477</v>
      </c>
      <c r="M43" s="410">
        <f t="shared" si="19"/>
        <v>14.26478687279522</v>
      </c>
      <c r="N43" s="425">
        <f t="shared" si="19"/>
        <v>14.196347468043902</v>
      </c>
      <c r="O43" s="8">
        <f t="shared" si="19"/>
        <v>15.836607375609812</v>
      </c>
    </row>
    <row r="44" spans="1:14" s="5" customFormat="1" ht="17.25" customHeight="1" thickTop="1">
      <c r="A44" s="88" t="s">
        <v>1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="5" customFormat="1" ht="13.5" customHeight="1">
      <c r="A45" s="88" t="s">
        <v>0</v>
      </c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65526" ht="15">
      <c r="C65526" s="2" t="e">
        <f>((C65522/C65509)-1)*100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A40:B40 P40:IV40 A43:B43 P43:IV43">
    <cfRule type="cellIs" priority="1" dxfId="93" operator="lessThan" stopIfTrue="1">
      <formula>0</formula>
    </cfRule>
  </conditionalFormatting>
  <conditionalFormatting sqref="C39:O43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6"/>
  <sheetViews>
    <sheetView showGridLines="0" zoomScale="88" zoomScaleNormal="88" zoomScalePageLayoutView="0" workbookViewId="0" topLeftCell="A1">
      <selection activeCell="N1" sqref="N1:O1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0.7109375" style="1" customWidth="1"/>
    <col min="4" max="4" width="10.28125" style="1" customWidth="1"/>
    <col min="5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0.8515625" style="1" customWidth="1"/>
    <col min="16" max="16384" width="11.00390625" style="1" customWidth="1"/>
  </cols>
  <sheetData>
    <row r="1" spans="14:15" ht="22.5" customHeight="1">
      <c r="N1" s="509" t="s">
        <v>28</v>
      </c>
      <c r="O1" s="509"/>
    </row>
    <row r="2" ht="5.25" customHeight="1"/>
    <row r="3" ht="4.5" customHeight="1" thickBot="1"/>
    <row r="4" spans="1:15" ht="13.5" customHeight="1" thickTop="1">
      <c r="A4" s="518" t="s">
        <v>32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20"/>
    </row>
    <row r="5" spans="1:15" ht="12.75" customHeight="1">
      <c r="A5" s="521"/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3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10" t="s">
        <v>26</v>
      </c>
      <c r="D7" s="511"/>
      <c r="E7" s="512"/>
      <c r="F7" s="534" t="s">
        <v>25</v>
      </c>
      <c r="G7" s="535"/>
      <c r="H7" s="535"/>
      <c r="I7" s="535"/>
      <c r="J7" s="535"/>
      <c r="K7" s="535"/>
      <c r="L7" s="535"/>
      <c r="M7" s="535"/>
      <c r="N7" s="535"/>
      <c r="O7" s="513" t="s">
        <v>24</v>
      </c>
    </row>
    <row r="8" spans="1:15" ht="3.75" customHeight="1" thickBot="1">
      <c r="A8" s="82"/>
      <c r="B8" s="81"/>
      <c r="C8" s="80"/>
      <c r="D8" s="79"/>
      <c r="E8" s="78"/>
      <c r="F8" s="536"/>
      <c r="G8" s="537"/>
      <c r="H8" s="537"/>
      <c r="I8" s="537"/>
      <c r="J8" s="537"/>
      <c r="K8" s="537"/>
      <c r="L8" s="537"/>
      <c r="M8" s="537"/>
      <c r="N8" s="537"/>
      <c r="O8" s="514"/>
    </row>
    <row r="9" spans="1:15" ht="21.75" customHeight="1" thickBot="1" thickTop="1">
      <c r="A9" s="528" t="s">
        <v>23</v>
      </c>
      <c r="B9" s="529"/>
      <c r="C9" s="530" t="s">
        <v>22</v>
      </c>
      <c r="D9" s="532" t="s">
        <v>21</v>
      </c>
      <c r="E9" s="516" t="s">
        <v>17</v>
      </c>
      <c r="F9" s="510" t="s">
        <v>22</v>
      </c>
      <c r="G9" s="511"/>
      <c r="H9" s="511"/>
      <c r="I9" s="510" t="s">
        <v>21</v>
      </c>
      <c r="J9" s="511"/>
      <c r="K9" s="512"/>
      <c r="L9" s="92" t="s">
        <v>20</v>
      </c>
      <c r="M9" s="91"/>
      <c r="N9" s="91"/>
      <c r="O9" s="514"/>
    </row>
    <row r="10" spans="1:15" s="71" customFormat="1" ht="18.75" customHeight="1" thickBot="1">
      <c r="A10" s="77"/>
      <c r="B10" s="76"/>
      <c r="C10" s="531"/>
      <c r="D10" s="533"/>
      <c r="E10" s="517"/>
      <c r="F10" s="74" t="s">
        <v>31</v>
      </c>
      <c r="G10" s="73" t="s">
        <v>30</v>
      </c>
      <c r="H10" s="72" t="s">
        <v>17</v>
      </c>
      <c r="I10" s="74" t="s">
        <v>31</v>
      </c>
      <c r="J10" s="73" t="s">
        <v>30</v>
      </c>
      <c r="K10" s="75" t="s">
        <v>17</v>
      </c>
      <c r="L10" s="74" t="s">
        <v>31</v>
      </c>
      <c r="M10" s="403" t="s">
        <v>30</v>
      </c>
      <c r="N10" s="75" t="s">
        <v>17</v>
      </c>
      <c r="O10" s="515"/>
    </row>
    <row r="11" spans="1:15" s="69" customFormat="1" ht="18.75" customHeight="1" thickTop="1">
      <c r="A11" s="524">
        <v>2012</v>
      </c>
      <c r="B11" s="62" t="s">
        <v>7</v>
      </c>
      <c r="C11" s="436">
        <v>9210.109999999999</v>
      </c>
      <c r="D11" s="437">
        <v>1039.0659999999993</v>
      </c>
      <c r="E11" s="488">
        <f aca="true" t="shared" si="0" ref="E11:E32">D11+C11</f>
        <v>10249.175999999998</v>
      </c>
      <c r="F11" s="436">
        <v>25396.219</v>
      </c>
      <c r="G11" s="438">
        <v>14189.631999999996</v>
      </c>
      <c r="H11" s="439">
        <f aca="true" t="shared" si="1" ref="H11:H22">G11+F11</f>
        <v>39585.850999999995</v>
      </c>
      <c r="I11" s="440">
        <v>2258.958</v>
      </c>
      <c r="J11" s="441">
        <v>545.3380000000001</v>
      </c>
      <c r="K11" s="442">
        <f aca="true" t="shared" si="2" ref="K11:K22">J11+I11</f>
        <v>2804.2960000000003</v>
      </c>
      <c r="L11" s="443">
        <f aca="true" t="shared" si="3" ref="L11:N26">I11+F11</f>
        <v>27655.177</v>
      </c>
      <c r="M11" s="444">
        <f t="shared" si="3"/>
        <v>14734.969999999996</v>
      </c>
      <c r="N11" s="417">
        <f t="shared" si="3"/>
        <v>42390.147</v>
      </c>
      <c r="O11" s="70">
        <f aca="true" t="shared" si="4" ref="O11:O32">N11+E11</f>
        <v>52639.323</v>
      </c>
    </row>
    <row r="12" spans="1:15" ht="18.75" customHeight="1">
      <c r="A12" s="525"/>
      <c r="B12" s="62" t="s">
        <v>6</v>
      </c>
      <c r="C12" s="52">
        <v>9720.685</v>
      </c>
      <c r="D12" s="61">
        <v>1309.3049999999996</v>
      </c>
      <c r="E12" s="489">
        <f t="shared" si="0"/>
        <v>11029.99</v>
      </c>
      <c r="F12" s="52">
        <v>26289.17</v>
      </c>
      <c r="G12" s="50">
        <v>15899.264000000005</v>
      </c>
      <c r="H12" s="56">
        <f t="shared" si="1"/>
        <v>42188.434</v>
      </c>
      <c r="I12" s="59">
        <v>2191.698</v>
      </c>
      <c r="J12" s="58">
        <v>1736.9070000000002</v>
      </c>
      <c r="K12" s="57">
        <f t="shared" si="2"/>
        <v>3928.605</v>
      </c>
      <c r="L12" s="368">
        <f t="shared" si="3"/>
        <v>28480.868</v>
      </c>
      <c r="M12" s="404">
        <f t="shared" si="3"/>
        <v>17636.171000000006</v>
      </c>
      <c r="N12" s="418">
        <f t="shared" si="3"/>
        <v>46117.039000000004</v>
      </c>
      <c r="O12" s="55">
        <f t="shared" si="4"/>
        <v>57147.029</v>
      </c>
    </row>
    <row r="13" spans="1:15" ht="18.75" customHeight="1">
      <c r="A13" s="525"/>
      <c r="B13" s="62" t="s">
        <v>5</v>
      </c>
      <c r="C13" s="52">
        <v>11697.127000000002</v>
      </c>
      <c r="D13" s="61">
        <v>1510.873999999999</v>
      </c>
      <c r="E13" s="489">
        <f t="shared" si="0"/>
        <v>13208.001</v>
      </c>
      <c r="F13" s="52">
        <v>25006.329999999994</v>
      </c>
      <c r="G13" s="50">
        <v>18303.338000000003</v>
      </c>
      <c r="H13" s="56">
        <f t="shared" si="1"/>
        <v>43309.668</v>
      </c>
      <c r="I13" s="368">
        <v>2734.741</v>
      </c>
      <c r="J13" s="58">
        <v>1962.816</v>
      </c>
      <c r="K13" s="57">
        <f t="shared" si="2"/>
        <v>4697.557</v>
      </c>
      <c r="L13" s="368">
        <f t="shared" si="3"/>
        <v>27741.070999999996</v>
      </c>
      <c r="M13" s="404">
        <f t="shared" si="3"/>
        <v>20266.154000000002</v>
      </c>
      <c r="N13" s="418">
        <f t="shared" si="3"/>
        <v>48007.225</v>
      </c>
      <c r="O13" s="55">
        <f t="shared" si="4"/>
        <v>61215.225999999995</v>
      </c>
    </row>
    <row r="14" spans="1:15" ht="18.75" customHeight="1">
      <c r="A14" s="525"/>
      <c r="B14" s="62" t="s">
        <v>16</v>
      </c>
      <c r="C14" s="52">
        <v>9890.865999999996</v>
      </c>
      <c r="D14" s="61">
        <v>1125.8489999999988</v>
      </c>
      <c r="E14" s="489">
        <f t="shared" si="0"/>
        <v>11016.714999999995</v>
      </c>
      <c r="F14" s="52">
        <v>29797.279</v>
      </c>
      <c r="G14" s="50">
        <v>16720.779</v>
      </c>
      <c r="H14" s="56">
        <f t="shared" si="1"/>
        <v>46518.058</v>
      </c>
      <c r="I14" s="59">
        <v>2954.0289999999995</v>
      </c>
      <c r="J14" s="58">
        <v>1660.3850000000002</v>
      </c>
      <c r="K14" s="57">
        <f t="shared" si="2"/>
        <v>4614.414</v>
      </c>
      <c r="L14" s="368">
        <f t="shared" si="3"/>
        <v>32751.307999999997</v>
      </c>
      <c r="M14" s="404">
        <f t="shared" si="3"/>
        <v>18381.163999999997</v>
      </c>
      <c r="N14" s="418">
        <f t="shared" si="3"/>
        <v>51132.471999999994</v>
      </c>
      <c r="O14" s="55">
        <f t="shared" si="4"/>
        <v>62149.18699999999</v>
      </c>
    </row>
    <row r="15" spans="1:15" s="69" customFormat="1" ht="18.75" customHeight="1">
      <c r="A15" s="525"/>
      <c r="B15" s="62" t="s">
        <v>15</v>
      </c>
      <c r="C15" s="52">
        <v>11143.578999999994</v>
      </c>
      <c r="D15" s="61">
        <v>1192.4209999999964</v>
      </c>
      <c r="E15" s="489">
        <f t="shared" si="0"/>
        <v>12335.99999999999</v>
      </c>
      <c r="F15" s="52">
        <v>30724.053999999986</v>
      </c>
      <c r="G15" s="50">
        <v>17723.575999999997</v>
      </c>
      <c r="H15" s="56">
        <f t="shared" si="1"/>
        <v>48447.62999999998</v>
      </c>
      <c r="I15" s="59">
        <v>2706.5860000000002</v>
      </c>
      <c r="J15" s="58">
        <v>1619.6519999999998</v>
      </c>
      <c r="K15" s="57">
        <f t="shared" si="2"/>
        <v>4326.238</v>
      </c>
      <c r="L15" s="368">
        <f t="shared" si="3"/>
        <v>33430.639999999985</v>
      </c>
      <c r="M15" s="404">
        <f t="shared" si="3"/>
        <v>19343.227999999996</v>
      </c>
      <c r="N15" s="418">
        <f t="shared" si="3"/>
        <v>52773.86799999998</v>
      </c>
      <c r="O15" s="55">
        <f t="shared" si="4"/>
        <v>65109.86799999997</v>
      </c>
    </row>
    <row r="16" spans="1:15" s="388" customFormat="1" ht="18.75" customHeight="1">
      <c r="A16" s="525"/>
      <c r="B16" s="68" t="s">
        <v>14</v>
      </c>
      <c r="C16" s="52">
        <v>10325.54199999999</v>
      </c>
      <c r="D16" s="61">
        <v>1140.5299999999997</v>
      </c>
      <c r="E16" s="489">
        <f t="shared" si="0"/>
        <v>11466.07199999999</v>
      </c>
      <c r="F16" s="52">
        <v>23430.658</v>
      </c>
      <c r="G16" s="50">
        <v>16463.131</v>
      </c>
      <c r="H16" s="56">
        <f t="shared" si="1"/>
        <v>39893.789000000004</v>
      </c>
      <c r="I16" s="59">
        <v>2708.963</v>
      </c>
      <c r="J16" s="58">
        <v>2104.3119999999994</v>
      </c>
      <c r="K16" s="57">
        <f t="shared" si="2"/>
        <v>4813.275</v>
      </c>
      <c r="L16" s="368">
        <f t="shared" si="3"/>
        <v>26139.621</v>
      </c>
      <c r="M16" s="404">
        <f t="shared" si="3"/>
        <v>18567.443</v>
      </c>
      <c r="N16" s="418">
        <f t="shared" si="3"/>
        <v>44707.064000000006</v>
      </c>
      <c r="O16" s="55">
        <f t="shared" si="4"/>
        <v>56173.136</v>
      </c>
    </row>
    <row r="17" spans="1:15" s="391" customFormat="1" ht="18.75" customHeight="1">
      <c r="A17" s="525"/>
      <c r="B17" s="62" t="s">
        <v>13</v>
      </c>
      <c r="C17" s="52">
        <v>10297.995999999996</v>
      </c>
      <c r="D17" s="61">
        <v>1229.7600000000004</v>
      </c>
      <c r="E17" s="489">
        <f t="shared" si="0"/>
        <v>11527.755999999996</v>
      </c>
      <c r="F17" s="52">
        <v>21666.458</v>
      </c>
      <c r="G17" s="50">
        <v>14737.718999999992</v>
      </c>
      <c r="H17" s="56">
        <f t="shared" si="1"/>
        <v>36404.17699999999</v>
      </c>
      <c r="I17" s="59">
        <v>2660.7709999999997</v>
      </c>
      <c r="J17" s="58">
        <v>2416.1269999999995</v>
      </c>
      <c r="K17" s="57">
        <f t="shared" si="2"/>
        <v>5076.897999999999</v>
      </c>
      <c r="L17" s="368">
        <f t="shared" si="3"/>
        <v>24327.229</v>
      </c>
      <c r="M17" s="404">
        <f t="shared" si="3"/>
        <v>17153.84599999999</v>
      </c>
      <c r="N17" s="418">
        <f t="shared" si="3"/>
        <v>41481.07499999999</v>
      </c>
      <c r="O17" s="55">
        <f t="shared" si="4"/>
        <v>53008.830999999984</v>
      </c>
    </row>
    <row r="18" spans="1:15" s="402" customFormat="1" ht="18.75" customHeight="1">
      <c r="A18" s="525"/>
      <c r="B18" s="62" t="s">
        <v>12</v>
      </c>
      <c r="C18" s="52">
        <v>9764.418000000003</v>
      </c>
      <c r="D18" s="61">
        <v>1549.9879999999991</v>
      </c>
      <c r="E18" s="489">
        <f t="shared" si="0"/>
        <v>11314.406000000003</v>
      </c>
      <c r="F18" s="52">
        <v>24852.113000000012</v>
      </c>
      <c r="G18" s="50">
        <v>16805.007</v>
      </c>
      <c r="H18" s="56">
        <f t="shared" si="1"/>
        <v>41657.12000000001</v>
      </c>
      <c r="I18" s="59">
        <v>2429.8960000000006</v>
      </c>
      <c r="J18" s="58">
        <v>2544.995</v>
      </c>
      <c r="K18" s="57">
        <f t="shared" si="2"/>
        <v>4974.8910000000005</v>
      </c>
      <c r="L18" s="368">
        <f t="shared" si="3"/>
        <v>27282.009000000013</v>
      </c>
      <c r="M18" s="404">
        <f t="shared" si="3"/>
        <v>19350.002</v>
      </c>
      <c r="N18" s="418">
        <f t="shared" si="3"/>
        <v>46632.01100000001</v>
      </c>
      <c r="O18" s="55">
        <f t="shared" si="4"/>
        <v>57946.417000000016</v>
      </c>
    </row>
    <row r="19" spans="1:15" ht="18.75" customHeight="1">
      <c r="A19" s="525"/>
      <c r="B19" s="62" t="s">
        <v>11</v>
      </c>
      <c r="C19" s="52">
        <v>9757.755999999996</v>
      </c>
      <c r="D19" s="61">
        <v>1184.679999999998</v>
      </c>
      <c r="E19" s="489">
        <f t="shared" si="0"/>
        <v>10942.435999999994</v>
      </c>
      <c r="F19" s="52">
        <v>24181.38299999999</v>
      </c>
      <c r="G19" s="50">
        <v>19256.211000000007</v>
      </c>
      <c r="H19" s="56">
        <f t="shared" si="1"/>
        <v>43437.594</v>
      </c>
      <c r="I19" s="59">
        <v>3007.2930000000006</v>
      </c>
      <c r="J19" s="58">
        <v>1811.1480000000001</v>
      </c>
      <c r="K19" s="57">
        <f t="shared" si="2"/>
        <v>4818.441000000001</v>
      </c>
      <c r="L19" s="368">
        <f t="shared" si="3"/>
        <v>27188.675999999992</v>
      </c>
      <c r="M19" s="404">
        <f t="shared" si="3"/>
        <v>21067.359000000008</v>
      </c>
      <c r="N19" s="418">
        <f t="shared" si="3"/>
        <v>48256.034999999996</v>
      </c>
      <c r="O19" s="55">
        <f t="shared" si="4"/>
        <v>59198.47099999999</v>
      </c>
    </row>
    <row r="20" spans="1:15" s="411" customFormat="1" ht="18.75" customHeight="1">
      <c r="A20" s="526"/>
      <c r="B20" s="62" t="s">
        <v>10</v>
      </c>
      <c r="C20" s="52">
        <v>11058.368999999992</v>
      </c>
      <c r="D20" s="61">
        <v>1354.8229999999976</v>
      </c>
      <c r="E20" s="489">
        <f t="shared" si="0"/>
        <v>12413.191999999988</v>
      </c>
      <c r="F20" s="52">
        <v>26151.77500000001</v>
      </c>
      <c r="G20" s="50">
        <v>17573.39499999999</v>
      </c>
      <c r="H20" s="56">
        <f t="shared" si="1"/>
        <v>43725.17</v>
      </c>
      <c r="I20" s="59">
        <v>2969.441000000001</v>
      </c>
      <c r="J20" s="58">
        <v>2118.2890000000007</v>
      </c>
      <c r="K20" s="57">
        <f t="shared" si="2"/>
        <v>5087.730000000001</v>
      </c>
      <c r="L20" s="368">
        <f t="shared" si="3"/>
        <v>29121.21600000001</v>
      </c>
      <c r="M20" s="404">
        <f t="shared" si="3"/>
        <v>19691.68399999999</v>
      </c>
      <c r="N20" s="418">
        <f t="shared" si="3"/>
        <v>48812.9</v>
      </c>
      <c r="O20" s="55">
        <f t="shared" si="4"/>
        <v>61226.09199999999</v>
      </c>
    </row>
    <row r="21" spans="1:15" s="54" customFormat="1" ht="18.75" customHeight="1">
      <c r="A21" s="525"/>
      <c r="B21" s="62" t="s">
        <v>9</v>
      </c>
      <c r="C21" s="52">
        <v>11508.782999999994</v>
      </c>
      <c r="D21" s="61">
        <v>1266.3759999999988</v>
      </c>
      <c r="E21" s="489">
        <f t="shared" si="0"/>
        <v>12775.158999999992</v>
      </c>
      <c r="F21" s="52">
        <v>26033.40700000001</v>
      </c>
      <c r="G21" s="50">
        <v>20599.597</v>
      </c>
      <c r="H21" s="56">
        <f t="shared" si="1"/>
        <v>46633.004000000015</v>
      </c>
      <c r="I21" s="59">
        <v>1906.1180000000002</v>
      </c>
      <c r="J21" s="58">
        <v>1549.651</v>
      </c>
      <c r="K21" s="57">
        <f t="shared" si="2"/>
        <v>3455.7690000000002</v>
      </c>
      <c r="L21" s="368">
        <f t="shared" si="3"/>
        <v>27939.52500000001</v>
      </c>
      <c r="M21" s="404">
        <f t="shared" si="3"/>
        <v>22149.248000000003</v>
      </c>
      <c r="N21" s="418">
        <f t="shared" si="3"/>
        <v>50088.773000000016</v>
      </c>
      <c r="O21" s="55">
        <f t="shared" si="4"/>
        <v>62863.93200000001</v>
      </c>
    </row>
    <row r="22" spans="1:15" ht="18.75" customHeight="1" thickBot="1">
      <c r="A22" s="527"/>
      <c r="B22" s="62" t="s">
        <v>8</v>
      </c>
      <c r="C22" s="52">
        <v>12160.971999999998</v>
      </c>
      <c r="D22" s="61">
        <v>1509.9099999999978</v>
      </c>
      <c r="E22" s="489">
        <f t="shared" si="0"/>
        <v>13670.881999999996</v>
      </c>
      <c r="F22" s="52">
        <v>26428.444000000003</v>
      </c>
      <c r="G22" s="50">
        <v>20319.513000000006</v>
      </c>
      <c r="H22" s="56">
        <f t="shared" si="1"/>
        <v>46747.95700000001</v>
      </c>
      <c r="I22" s="59">
        <v>2167.152</v>
      </c>
      <c r="J22" s="58">
        <v>1745.642</v>
      </c>
      <c r="K22" s="57">
        <f t="shared" si="2"/>
        <v>3912.794</v>
      </c>
      <c r="L22" s="368">
        <f t="shared" si="3"/>
        <v>28595.596000000005</v>
      </c>
      <c r="M22" s="404">
        <f t="shared" si="3"/>
        <v>22065.155000000006</v>
      </c>
      <c r="N22" s="418">
        <f t="shared" si="3"/>
        <v>50660.75100000001</v>
      </c>
      <c r="O22" s="55">
        <f t="shared" si="4"/>
        <v>64331.63300000001</v>
      </c>
    </row>
    <row r="23" spans="1:15" ht="3.75" customHeight="1">
      <c r="A23" s="67"/>
      <c r="B23" s="66"/>
      <c r="C23" s="65"/>
      <c r="D23" s="64"/>
      <c r="E23" s="490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05">
        <f t="shared" si="3"/>
        <v>0</v>
      </c>
      <c r="N23" s="419">
        <f t="shared" si="3"/>
        <v>0</v>
      </c>
      <c r="O23" s="36">
        <f t="shared" si="4"/>
        <v>0</v>
      </c>
    </row>
    <row r="24" spans="1:15" ht="19.5" customHeight="1">
      <c r="A24" s="63">
        <v>2013</v>
      </c>
      <c r="B24" s="90" t="s">
        <v>7</v>
      </c>
      <c r="C24" s="52">
        <v>9804.539</v>
      </c>
      <c r="D24" s="61">
        <v>1154.3319999999992</v>
      </c>
      <c r="E24" s="489">
        <f t="shared" si="0"/>
        <v>10958.871</v>
      </c>
      <c r="F24" s="60">
        <v>27487.991</v>
      </c>
      <c r="G24" s="50">
        <v>15208.326999999997</v>
      </c>
      <c r="H24" s="56">
        <f aca="true" t="shared" si="5" ref="H24:H35">G24+F24</f>
        <v>42696.318</v>
      </c>
      <c r="I24" s="59">
        <v>3909.5429999999997</v>
      </c>
      <c r="J24" s="58">
        <v>1861.331</v>
      </c>
      <c r="K24" s="57">
        <f aca="true" t="shared" si="6" ref="K24:K35">J24+I24</f>
        <v>5770.874</v>
      </c>
      <c r="L24" s="368">
        <f t="shared" si="3"/>
        <v>31397.534</v>
      </c>
      <c r="M24" s="404">
        <f t="shared" si="3"/>
        <v>17069.657999999996</v>
      </c>
      <c r="N24" s="418">
        <f t="shared" si="3"/>
        <v>48467.191999999995</v>
      </c>
      <c r="O24" s="55">
        <f t="shared" si="4"/>
        <v>59426.062999999995</v>
      </c>
    </row>
    <row r="25" spans="1:15" ht="19.5" customHeight="1">
      <c r="A25" s="63"/>
      <c r="B25" s="90" t="s">
        <v>6</v>
      </c>
      <c r="C25" s="52">
        <v>9939.675999999998</v>
      </c>
      <c r="D25" s="61">
        <v>1289.9029999999982</v>
      </c>
      <c r="E25" s="489">
        <f t="shared" si="0"/>
        <v>11229.578999999996</v>
      </c>
      <c r="F25" s="60">
        <v>27857.914</v>
      </c>
      <c r="G25" s="50">
        <v>15050.063999999997</v>
      </c>
      <c r="H25" s="56">
        <f t="shared" si="5"/>
        <v>42907.977999999996</v>
      </c>
      <c r="I25" s="59">
        <v>3371.753</v>
      </c>
      <c r="J25" s="58">
        <v>2178.4819999999995</v>
      </c>
      <c r="K25" s="57">
        <f t="shared" si="6"/>
        <v>5550.235</v>
      </c>
      <c r="L25" s="368">
        <f t="shared" si="3"/>
        <v>31229.667</v>
      </c>
      <c r="M25" s="404">
        <f t="shared" si="3"/>
        <v>17228.545999999995</v>
      </c>
      <c r="N25" s="418">
        <f t="shared" si="3"/>
        <v>48458.212999999996</v>
      </c>
      <c r="O25" s="55">
        <f t="shared" si="4"/>
        <v>59687.791999999994</v>
      </c>
    </row>
    <row r="26" spans="1:15" ht="19.5" customHeight="1">
      <c r="A26" s="63"/>
      <c r="B26" s="90" t="s">
        <v>5</v>
      </c>
      <c r="C26" s="52">
        <v>10024.576999999981</v>
      </c>
      <c r="D26" s="61">
        <v>1081.1619999999996</v>
      </c>
      <c r="E26" s="489">
        <f t="shared" si="0"/>
        <v>11105.738999999981</v>
      </c>
      <c r="F26" s="60">
        <v>24785.476000000002</v>
      </c>
      <c r="G26" s="50">
        <v>15882.218</v>
      </c>
      <c r="H26" s="56">
        <f t="shared" si="5"/>
        <v>40667.694</v>
      </c>
      <c r="I26" s="59">
        <v>3305.784</v>
      </c>
      <c r="J26" s="58">
        <v>2031.0500000000002</v>
      </c>
      <c r="K26" s="57">
        <f t="shared" si="6"/>
        <v>5336.834000000001</v>
      </c>
      <c r="L26" s="368">
        <f t="shared" si="3"/>
        <v>28091.260000000002</v>
      </c>
      <c r="M26" s="404">
        <f t="shared" si="3"/>
        <v>17913.268</v>
      </c>
      <c r="N26" s="418">
        <f t="shared" si="3"/>
        <v>46004.528000000006</v>
      </c>
      <c r="O26" s="55">
        <f t="shared" si="4"/>
        <v>57110.266999999985</v>
      </c>
    </row>
    <row r="27" spans="1:15" ht="19.5" customHeight="1">
      <c r="A27" s="63"/>
      <c r="B27" s="90" t="s">
        <v>16</v>
      </c>
      <c r="C27" s="52">
        <v>10151.062999999995</v>
      </c>
      <c r="D27" s="61">
        <v>1176.3979999999992</v>
      </c>
      <c r="E27" s="489">
        <f t="shared" si="0"/>
        <v>11327.460999999994</v>
      </c>
      <c r="F27" s="60">
        <v>30237.053999999996</v>
      </c>
      <c r="G27" s="50">
        <v>15926.276000000002</v>
      </c>
      <c r="H27" s="56">
        <f t="shared" si="5"/>
        <v>46163.33</v>
      </c>
      <c r="I27" s="59">
        <v>1399.969</v>
      </c>
      <c r="J27" s="58">
        <v>1162.9289999999999</v>
      </c>
      <c r="K27" s="57">
        <f t="shared" si="6"/>
        <v>2562.898</v>
      </c>
      <c r="L27" s="368">
        <f aca="true" t="shared" si="7" ref="L27:N35">I27+F27</f>
        <v>31637.022999999997</v>
      </c>
      <c r="M27" s="404">
        <f t="shared" si="7"/>
        <v>17089.205</v>
      </c>
      <c r="N27" s="418">
        <f t="shared" si="7"/>
        <v>48726.228</v>
      </c>
      <c r="O27" s="55">
        <f t="shared" si="4"/>
        <v>60053.689</v>
      </c>
    </row>
    <row r="28" spans="1:15" ht="19.5" customHeight="1">
      <c r="A28" s="63"/>
      <c r="B28" s="90" t="s">
        <v>15</v>
      </c>
      <c r="C28" s="52">
        <v>11758.83799999999</v>
      </c>
      <c r="D28" s="61">
        <v>1480.0359999999991</v>
      </c>
      <c r="E28" s="489">
        <f t="shared" si="0"/>
        <v>13238.873999999989</v>
      </c>
      <c r="F28" s="60">
        <v>28070.91800000001</v>
      </c>
      <c r="G28" s="50">
        <v>15180.267999999996</v>
      </c>
      <c r="H28" s="56">
        <f t="shared" si="5"/>
        <v>43251.186</v>
      </c>
      <c r="I28" s="59">
        <v>2740.196999999999</v>
      </c>
      <c r="J28" s="58">
        <v>1668.8619999999994</v>
      </c>
      <c r="K28" s="57">
        <f t="shared" si="6"/>
        <v>4409.058999999998</v>
      </c>
      <c r="L28" s="368">
        <f t="shared" si="7"/>
        <v>30811.11500000001</v>
      </c>
      <c r="M28" s="404">
        <f t="shared" si="7"/>
        <v>16849.129999999997</v>
      </c>
      <c r="N28" s="418">
        <f t="shared" si="7"/>
        <v>47660.245</v>
      </c>
      <c r="O28" s="55">
        <f t="shared" si="4"/>
        <v>60899.11899999999</v>
      </c>
    </row>
    <row r="29" spans="1:15" ht="19.5" customHeight="1">
      <c r="A29" s="63"/>
      <c r="B29" s="90" t="s">
        <v>14</v>
      </c>
      <c r="C29" s="52">
        <v>11047.405000000008</v>
      </c>
      <c r="D29" s="61">
        <v>1416.4449999999972</v>
      </c>
      <c r="E29" s="489">
        <f t="shared" si="0"/>
        <v>12463.850000000006</v>
      </c>
      <c r="F29" s="60">
        <v>24475.492000000002</v>
      </c>
      <c r="G29" s="50">
        <v>15419.992999999997</v>
      </c>
      <c r="H29" s="56">
        <f t="shared" si="5"/>
        <v>39895.485</v>
      </c>
      <c r="I29" s="59">
        <v>2458.642</v>
      </c>
      <c r="J29" s="58">
        <v>1779.811</v>
      </c>
      <c r="K29" s="57">
        <f t="shared" si="6"/>
        <v>4238.4529999999995</v>
      </c>
      <c r="L29" s="368">
        <f t="shared" si="7"/>
        <v>26934.134000000002</v>
      </c>
      <c r="M29" s="404">
        <f t="shared" si="7"/>
        <v>17199.803999999996</v>
      </c>
      <c r="N29" s="418">
        <f t="shared" si="7"/>
        <v>44133.938</v>
      </c>
      <c r="O29" s="55">
        <f t="shared" si="4"/>
        <v>56597.78800000001</v>
      </c>
    </row>
    <row r="30" spans="1:15" ht="19.5" customHeight="1">
      <c r="A30" s="63"/>
      <c r="B30" s="90" t="s">
        <v>13</v>
      </c>
      <c r="C30" s="52">
        <v>10698.71700000001</v>
      </c>
      <c r="D30" s="61">
        <v>1655.5049999999974</v>
      </c>
      <c r="E30" s="489">
        <f t="shared" si="0"/>
        <v>12354.222000000007</v>
      </c>
      <c r="F30" s="60">
        <v>21244.858999999993</v>
      </c>
      <c r="G30" s="50">
        <v>14210.873</v>
      </c>
      <c r="H30" s="56">
        <f t="shared" si="5"/>
        <v>35455.73199999999</v>
      </c>
      <c r="I30" s="59">
        <v>3232.8140000000003</v>
      </c>
      <c r="J30" s="58">
        <v>2288.415</v>
      </c>
      <c r="K30" s="57">
        <f t="shared" si="6"/>
        <v>5521.229</v>
      </c>
      <c r="L30" s="368">
        <f t="shared" si="7"/>
        <v>24477.672999999995</v>
      </c>
      <c r="M30" s="404">
        <f t="shared" si="7"/>
        <v>16499.288</v>
      </c>
      <c r="N30" s="418">
        <f t="shared" si="7"/>
        <v>40976.96099999999</v>
      </c>
      <c r="O30" s="55">
        <f t="shared" si="4"/>
        <v>53331.183</v>
      </c>
    </row>
    <row r="31" spans="1:15" ht="19.5" customHeight="1">
      <c r="A31" s="63"/>
      <c r="B31" s="90" t="s">
        <v>12</v>
      </c>
      <c r="C31" s="52">
        <v>12226.77099999999</v>
      </c>
      <c r="D31" s="61">
        <v>1404.2679999999968</v>
      </c>
      <c r="E31" s="489">
        <f t="shared" si="0"/>
        <v>13631.038999999986</v>
      </c>
      <c r="F31" s="60">
        <v>23896.110999999997</v>
      </c>
      <c r="G31" s="50">
        <v>15074.584000000003</v>
      </c>
      <c r="H31" s="56">
        <f t="shared" si="5"/>
        <v>38970.695</v>
      </c>
      <c r="I31" s="59">
        <v>3508.2569999999996</v>
      </c>
      <c r="J31" s="58">
        <v>2625.5700000000006</v>
      </c>
      <c r="K31" s="57">
        <f t="shared" si="6"/>
        <v>6133.827</v>
      </c>
      <c r="L31" s="368">
        <f t="shared" si="7"/>
        <v>27404.367999999995</v>
      </c>
      <c r="M31" s="404">
        <f t="shared" si="7"/>
        <v>17700.154000000002</v>
      </c>
      <c r="N31" s="418">
        <f t="shared" si="7"/>
        <v>45104.522</v>
      </c>
      <c r="O31" s="55">
        <f t="shared" si="4"/>
        <v>58735.56099999999</v>
      </c>
    </row>
    <row r="32" spans="1:15" ht="19.5" customHeight="1">
      <c r="A32" s="63"/>
      <c r="B32" s="90" t="s">
        <v>11</v>
      </c>
      <c r="C32" s="52">
        <v>10965.478000000001</v>
      </c>
      <c r="D32" s="61">
        <v>1288.1589999999994</v>
      </c>
      <c r="E32" s="489">
        <f t="shared" si="0"/>
        <v>12253.637</v>
      </c>
      <c r="F32" s="60">
        <v>24812.34999999999</v>
      </c>
      <c r="G32" s="50">
        <v>15647.332000000002</v>
      </c>
      <c r="H32" s="56">
        <f t="shared" si="5"/>
        <v>40459.68199999999</v>
      </c>
      <c r="I32" s="59">
        <v>2924.3150000000005</v>
      </c>
      <c r="J32" s="58">
        <v>2255.831</v>
      </c>
      <c r="K32" s="57">
        <f t="shared" si="6"/>
        <v>5180.146000000001</v>
      </c>
      <c r="L32" s="368">
        <f t="shared" si="7"/>
        <v>27736.664999999994</v>
      </c>
      <c r="M32" s="404">
        <f t="shared" si="7"/>
        <v>17903.163</v>
      </c>
      <c r="N32" s="418">
        <f t="shared" si="7"/>
        <v>45639.827999999994</v>
      </c>
      <c r="O32" s="55">
        <f t="shared" si="4"/>
        <v>57893.465</v>
      </c>
    </row>
    <row r="33" spans="1:15" ht="19.5" customHeight="1">
      <c r="A33" s="63"/>
      <c r="B33" s="90" t="s">
        <v>10</v>
      </c>
      <c r="C33" s="52">
        <v>11214.895999999999</v>
      </c>
      <c r="D33" s="61">
        <v>1349.9679999999996</v>
      </c>
      <c r="E33" s="489">
        <f>D33+C33</f>
        <v>12564.863999999998</v>
      </c>
      <c r="F33" s="60">
        <v>28305.326000000005</v>
      </c>
      <c r="G33" s="50">
        <v>17441.281000000003</v>
      </c>
      <c r="H33" s="56">
        <f t="shared" si="5"/>
        <v>45746.607</v>
      </c>
      <c r="I33" s="59">
        <v>3254.728</v>
      </c>
      <c r="J33" s="58">
        <v>2745.806</v>
      </c>
      <c r="K33" s="57">
        <f t="shared" si="6"/>
        <v>6000.534</v>
      </c>
      <c r="L33" s="368">
        <f t="shared" si="7"/>
        <v>31560.054000000004</v>
      </c>
      <c r="M33" s="404">
        <f t="shared" si="7"/>
        <v>20187.087000000003</v>
      </c>
      <c r="N33" s="418">
        <f t="shared" si="7"/>
        <v>51747.141</v>
      </c>
      <c r="O33" s="55">
        <f>N33+E33</f>
        <v>64312.005000000005</v>
      </c>
    </row>
    <row r="34" spans="1:15" ht="19.5" customHeight="1">
      <c r="A34" s="63"/>
      <c r="B34" s="90" t="s">
        <v>9</v>
      </c>
      <c r="C34" s="52">
        <v>11443.944000000003</v>
      </c>
      <c r="D34" s="61">
        <v>1262.3880000000017</v>
      </c>
      <c r="E34" s="489">
        <f>D34+C34</f>
        <v>12706.332000000006</v>
      </c>
      <c r="F34" s="60">
        <v>26991.86800000001</v>
      </c>
      <c r="G34" s="50">
        <v>17825.604</v>
      </c>
      <c r="H34" s="56">
        <f t="shared" si="5"/>
        <v>44817.47200000001</v>
      </c>
      <c r="I34" s="59">
        <v>1308.256</v>
      </c>
      <c r="J34" s="58">
        <v>1965.8430000000003</v>
      </c>
      <c r="K34" s="57">
        <f t="shared" si="6"/>
        <v>3274.099</v>
      </c>
      <c r="L34" s="368">
        <f t="shared" si="7"/>
        <v>28300.12400000001</v>
      </c>
      <c r="M34" s="404">
        <f t="shared" si="7"/>
        <v>19791.447</v>
      </c>
      <c r="N34" s="418">
        <f t="shared" si="7"/>
        <v>48091.57100000001</v>
      </c>
      <c r="O34" s="55">
        <f>N34+E34</f>
        <v>60797.90300000002</v>
      </c>
    </row>
    <row r="35" spans="1:15" ht="19.5" customHeight="1" thickBot="1">
      <c r="A35" s="63"/>
      <c r="B35" s="90" t="s">
        <v>8</v>
      </c>
      <c r="C35" s="52">
        <v>11860.885000000007</v>
      </c>
      <c r="D35" s="61">
        <v>1465.5379999999982</v>
      </c>
      <c r="E35" s="489">
        <f>D35+C35</f>
        <v>13326.423000000006</v>
      </c>
      <c r="F35" s="60">
        <v>24410.23199999999</v>
      </c>
      <c r="G35" s="50">
        <v>18384.569000000003</v>
      </c>
      <c r="H35" s="56">
        <f t="shared" si="5"/>
        <v>42794.80099999999</v>
      </c>
      <c r="I35" s="59">
        <v>2283.229</v>
      </c>
      <c r="J35" s="58">
        <v>2226.266</v>
      </c>
      <c r="K35" s="57">
        <f t="shared" si="6"/>
        <v>4509.495</v>
      </c>
      <c r="L35" s="368">
        <f t="shared" si="7"/>
        <v>26693.46099999999</v>
      </c>
      <c r="M35" s="404">
        <f t="shared" si="7"/>
        <v>20610.835000000003</v>
      </c>
      <c r="N35" s="418">
        <f t="shared" si="7"/>
        <v>47304.295999999995</v>
      </c>
      <c r="O35" s="55">
        <f>N35+E35</f>
        <v>60630.719</v>
      </c>
    </row>
    <row r="36" spans="1:15" ht="18" customHeight="1">
      <c r="A36" s="53" t="s">
        <v>4</v>
      </c>
      <c r="B36" s="41"/>
      <c r="C36" s="40"/>
      <c r="D36" s="39"/>
      <c r="E36" s="491"/>
      <c r="F36" s="40"/>
      <c r="G36" s="39"/>
      <c r="H36" s="38"/>
      <c r="I36" s="40"/>
      <c r="J36" s="39"/>
      <c r="K36" s="38"/>
      <c r="L36" s="89"/>
      <c r="M36" s="405"/>
      <c r="N36" s="419"/>
      <c r="O36" s="36"/>
    </row>
    <row r="37" spans="1:15" ht="18" customHeight="1">
      <c r="A37" s="35" t="s">
        <v>150</v>
      </c>
      <c r="B37" s="48"/>
      <c r="C37" s="52">
        <f>SUM(C11:C22)</f>
        <v>126536.20299999995</v>
      </c>
      <c r="D37" s="50">
        <f aca="true" t="shared" si="8" ref="D37:O37">SUM(D11:D22)</f>
        <v>15413.581999999988</v>
      </c>
      <c r="E37" s="492">
        <f t="shared" si="8"/>
        <v>141949.78499999992</v>
      </c>
      <c r="F37" s="52">
        <f t="shared" si="8"/>
        <v>309957.29</v>
      </c>
      <c r="G37" s="50">
        <f t="shared" si="8"/>
        <v>208591.162</v>
      </c>
      <c r="H37" s="51">
        <f t="shared" si="8"/>
        <v>518548.45199999993</v>
      </c>
      <c r="I37" s="52">
        <f t="shared" si="8"/>
        <v>30695.646</v>
      </c>
      <c r="J37" s="50">
        <f t="shared" si="8"/>
        <v>21815.262000000002</v>
      </c>
      <c r="K37" s="51">
        <f t="shared" si="8"/>
        <v>52510.90800000001</v>
      </c>
      <c r="L37" s="52">
        <f t="shared" si="8"/>
        <v>340652.93600000005</v>
      </c>
      <c r="M37" s="406">
        <f t="shared" si="8"/>
        <v>230406.42399999997</v>
      </c>
      <c r="N37" s="420">
        <f t="shared" si="8"/>
        <v>571059.36</v>
      </c>
      <c r="O37" s="49">
        <f t="shared" si="8"/>
        <v>713009.1449999999</v>
      </c>
    </row>
    <row r="38" spans="1:15" ht="18" customHeight="1" thickBot="1">
      <c r="A38" s="35" t="s">
        <v>151</v>
      </c>
      <c r="B38" s="48"/>
      <c r="C38" s="47">
        <f>SUM(C24:C35)</f>
        <v>131136.78899999996</v>
      </c>
      <c r="D38" s="44">
        <f aca="true" t="shared" si="9" ref="D38:O38">SUM(D24:D35)</f>
        <v>16024.101999999986</v>
      </c>
      <c r="E38" s="493">
        <f t="shared" si="9"/>
        <v>147160.89099999997</v>
      </c>
      <c r="F38" s="46">
        <f t="shared" si="9"/>
        <v>312575.591</v>
      </c>
      <c r="G38" s="44">
        <f t="shared" si="9"/>
        <v>191251.38900000002</v>
      </c>
      <c r="H38" s="45">
        <f t="shared" si="9"/>
        <v>503826.98</v>
      </c>
      <c r="I38" s="46">
        <f t="shared" si="9"/>
        <v>33697.487</v>
      </c>
      <c r="J38" s="44">
        <f t="shared" si="9"/>
        <v>24790.195999999996</v>
      </c>
      <c r="K38" s="45">
        <f t="shared" si="9"/>
        <v>58487.683</v>
      </c>
      <c r="L38" s="46">
        <f t="shared" si="9"/>
        <v>346273.07800000004</v>
      </c>
      <c r="M38" s="407">
        <f t="shared" si="9"/>
        <v>216041.585</v>
      </c>
      <c r="N38" s="421">
        <f t="shared" si="9"/>
        <v>562314.6630000001</v>
      </c>
      <c r="O38" s="43">
        <f t="shared" si="9"/>
        <v>709475.5540000001</v>
      </c>
    </row>
    <row r="39" spans="1:15" ht="16.5" customHeight="1">
      <c r="A39" s="42" t="s">
        <v>3</v>
      </c>
      <c r="B39" s="41"/>
      <c r="C39" s="40"/>
      <c r="D39" s="39"/>
      <c r="E39" s="494"/>
      <c r="F39" s="40"/>
      <c r="G39" s="39"/>
      <c r="H39" s="37"/>
      <c r="I39" s="40"/>
      <c r="J39" s="39"/>
      <c r="K39" s="38"/>
      <c r="L39" s="89"/>
      <c r="M39" s="405"/>
      <c r="N39" s="422"/>
      <c r="O39" s="36"/>
    </row>
    <row r="40" spans="1:15" ht="16.5" customHeight="1">
      <c r="A40" s="35" t="s">
        <v>152</v>
      </c>
      <c r="B40" s="34"/>
      <c r="C40" s="445">
        <f>(C35/C22-1)*100</f>
        <v>-2.467623476149694</v>
      </c>
      <c r="D40" s="446">
        <f aca="true" t="shared" si="10" ref="D40:O40">(D35/D22-1)*100</f>
        <v>-2.9387182017471036</v>
      </c>
      <c r="E40" s="495">
        <f t="shared" si="10"/>
        <v>-2.519654547526562</v>
      </c>
      <c r="F40" s="445">
        <f t="shared" si="10"/>
        <v>-7.636514658222082</v>
      </c>
      <c r="G40" s="447">
        <f t="shared" si="10"/>
        <v>-9.52259042822533</v>
      </c>
      <c r="H40" s="448">
        <f t="shared" si="10"/>
        <v>-8.456318208729453</v>
      </c>
      <c r="I40" s="449">
        <f t="shared" si="10"/>
        <v>5.356200211152684</v>
      </c>
      <c r="J40" s="446">
        <f t="shared" si="10"/>
        <v>27.532793092741812</v>
      </c>
      <c r="K40" s="450">
        <f t="shared" si="10"/>
        <v>15.249997827639273</v>
      </c>
      <c r="L40" s="449">
        <f t="shared" si="10"/>
        <v>-6.651845969568237</v>
      </c>
      <c r="M40" s="451">
        <f t="shared" si="10"/>
        <v>-6.591025533244621</v>
      </c>
      <c r="N40" s="452">
        <f t="shared" si="10"/>
        <v>-6.625355790718568</v>
      </c>
      <c r="O40" s="453">
        <f t="shared" si="10"/>
        <v>-5.752868110778431</v>
      </c>
    </row>
    <row r="41" spans="1:15" ht="7.5" customHeight="1" thickBot="1">
      <c r="A41" s="33"/>
      <c r="B41" s="32"/>
      <c r="C41" s="31"/>
      <c r="D41" s="30"/>
      <c r="E41" s="496"/>
      <c r="F41" s="29"/>
      <c r="G41" s="27"/>
      <c r="H41" s="26"/>
      <c r="I41" s="29"/>
      <c r="J41" s="27"/>
      <c r="K41" s="28"/>
      <c r="L41" s="29"/>
      <c r="M41" s="408"/>
      <c r="N41" s="423"/>
      <c r="O41" s="25"/>
    </row>
    <row r="42" spans="1:15" ht="16.5" customHeight="1">
      <c r="A42" s="24" t="s">
        <v>2</v>
      </c>
      <c r="B42" s="23"/>
      <c r="C42" s="22"/>
      <c r="D42" s="21"/>
      <c r="E42" s="497"/>
      <c r="F42" s="20"/>
      <c r="G42" s="18"/>
      <c r="H42" s="17"/>
      <c r="I42" s="20"/>
      <c r="J42" s="18"/>
      <c r="K42" s="19"/>
      <c r="L42" s="20"/>
      <c r="M42" s="409"/>
      <c r="N42" s="424"/>
      <c r="O42" s="16"/>
    </row>
    <row r="43" spans="1:15" ht="16.5" customHeight="1" thickBot="1">
      <c r="A43" s="433" t="s">
        <v>153</v>
      </c>
      <c r="B43" s="15"/>
      <c r="C43" s="14">
        <f aca="true" t="shared" si="11" ref="C43:O43">(C38/C37-1)*100</f>
        <v>3.6357863527800127</v>
      </c>
      <c r="D43" s="10">
        <f t="shared" si="11"/>
        <v>3.9609222567473124</v>
      </c>
      <c r="E43" s="498">
        <f t="shared" si="11"/>
        <v>3.671091153818984</v>
      </c>
      <c r="F43" s="14">
        <f t="shared" si="11"/>
        <v>0.8447296077469302</v>
      </c>
      <c r="G43" s="13">
        <f t="shared" si="11"/>
        <v>-8.312803300841665</v>
      </c>
      <c r="H43" s="9">
        <f t="shared" si="11"/>
        <v>-2.83897713766581</v>
      </c>
      <c r="I43" s="12">
        <f t="shared" si="11"/>
        <v>9.779370663839426</v>
      </c>
      <c r="J43" s="10">
        <f t="shared" si="11"/>
        <v>13.636939130045711</v>
      </c>
      <c r="K43" s="11">
        <f t="shared" si="11"/>
        <v>11.38196848548112</v>
      </c>
      <c r="L43" s="12">
        <f t="shared" si="11"/>
        <v>1.6498146371472844</v>
      </c>
      <c r="M43" s="410">
        <f t="shared" si="11"/>
        <v>-6.234565317501728</v>
      </c>
      <c r="N43" s="425">
        <f t="shared" si="11"/>
        <v>-1.5313113859126481</v>
      </c>
      <c r="O43" s="8">
        <f t="shared" si="11"/>
        <v>-0.4955884541985478</v>
      </c>
    </row>
    <row r="44" spans="1:14" s="5" customFormat="1" ht="17.25" customHeight="1" thickTop="1">
      <c r="A44" s="88" t="s">
        <v>1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="5" customFormat="1" ht="13.5" customHeight="1">
      <c r="A45" s="88" t="s">
        <v>0</v>
      </c>
    </row>
    <row r="46" spans="1:14" ht="15">
      <c r="A46" s="3" t="s">
        <v>148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65526" ht="15">
      <c r="C65526" s="2" t="e">
        <f>((C65522/C65509)-1)*100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A40:B40 P40:IV40 A43:B43 P43:IV43">
    <cfRule type="cellIs" priority="1" dxfId="93" operator="lessThan" stopIfTrue="1">
      <formula>0</formula>
    </cfRule>
  </conditionalFormatting>
  <conditionalFormatting sqref="C39:O43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2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6.421875" style="93" customWidth="1"/>
    <col min="2" max="2" width="10.140625" style="93" customWidth="1"/>
    <col min="3" max="3" width="11.421875" style="93" customWidth="1"/>
    <col min="4" max="4" width="10.00390625" style="93" bestFit="1" customWidth="1"/>
    <col min="5" max="5" width="9.00390625" style="93" customWidth="1"/>
    <col min="6" max="6" width="10.28125" style="93" customWidth="1"/>
    <col min="7" max="7" width="11.57421875" style="93" customWidth="1"/>
    <col min="8" max="8" width="10.421875" style="93" customWidth="1"/>
    <col min="9" max="9" width="7.7109375" style="93" bestFit="1" customWidth="1"/>
    <col min="10" max="11" width="11.28125" style="93" customWidth="1"/>
    <col min="12" max="12" width="11.8515625" style="93" customWidth="1"/>
    <col min="13" max="13" width="8.8515625" style="93" customWidth="1"/>
    <col min="14" max="14" width="11.140625" style="93" bestFit="1" customWidth="1"/>
    <col min="15" max="15" width="11.00390625" style="93" customWidth="1"/>
    <col min="16" max="16" width="11.140625" style="93" bestFit="1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38" t="s">
        <v>28</v>
      </c>
      <c r="O1" s="539"/>
      <c r="P1" s="539"/>
      <c r="Q1" s="540"/>
    </row>
    <row r="2" ht="7.5" customHeight="1" thickBot="1"/>
    <row r="3" spans="1:17" ht="24" customHeight="1">
      <c r="A3" s="546" t="s">
        <v>38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8"/>
    </row>
    <row r="4" spans="1:17" ht="18" customHeight="1" thickBot="1">
      <c r="A4" s="549" t="s">
        <v>37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1"/>
    </row>
    <row r="5" spans="1:17" ht="15" thickBot="1">
      <c r="A5" s="555" t="s">
        <v>43</v>
      </c>
      <c r="B5" s="541" t="s">
        <v>36</v>
      </c>
      <c r="C5" s="542"/>
      <c r="D5" s="542"/>
      <c r="E5" s="542"/>
      <c r="F5" s="543"/>
      <c r="G5" s="543"/>
      <c r="H5" s="543"/>
      <c r="I5" s="544"/>
      <c r="J5" s="542" t="s">
        <v>35</v>
      </c>
      <c r="K5" s="542"/>
      <c r="L5" s="542"/>
      <c r="M5" s="542"/>
      <c r="N5" s="542"/>
      <c r="O5" s="542"/>
      <c r="P5" s="542"/>
      <c r="Q5" s="545"/>
    </row>
    <row r="6" spans="1:17" s="119" customFormat="1" ht="25.5" customHeight="1" thickBot="1">
      <c r="A6" s="556"/>
      <c r="B6" s="552" t="s">
        <v>154</v>
      </c>
      <c r="C6" s="553"/>
      <c r="D6" s="554"/>
      <c r="E6" s="558" t="s">
        <v>34</v>
      </c>
      <c r="F6" s="552" t="s">
        <v>155</v>
      </c>
      <c r="G6" s="553"/>
      <c r="H6" s="554"/>
      <c r="I6" s="560" t="s">
        <v>33</v>
      </c>
      <c r="J6" s="552" t="s">
        <v>156</v>
      </c>
      <c r="K6" s="553"/>
      <c r="L6" s="554"/>
      <c r="M6" s="558" t="s">
        <v>34</v>
      </c>
      <c r="N6" s="552" t="s">
        <v>157</v>
      </c>
      <c r="O6" s="553"/>
      <c r="P6" s="554"/>
      <c r="Q6" s="558" t="s">
        <v>33</v>
      </c>
    </row>
    <row r="7" spans="1:17" s="114" customFormat="1" ht="26.25" thickBot="1">
      <c r="A7" s="557"/>
      <c r="B7" s="118" t="s">
        <v>22</v>
      </c>
      <c r="C7" s="115" t="s">
        <v>21</v>
      </c>
      <c r="D7" s="115" t="s">
        <v>17</v>
      </c>
      <c r="E7" s="559"/>
      <c r="F7" s="118" t="s">
        <v>22</v>
      </c>
      <c r="G7" s="116" t="s">
        <v>21</v>
      </c>
      <c r="H7" s="115" t="s">
        <v>17</v>
      </c>
      <c r="I7" s="561"/>
      <c r="J7" s="118" t="s">
        <v>22</v>
      </c>
      <c r="K7" s="115" t="s">
        <v>21</v>
      </c>
      <c r="L7" s="116" t="s">
        <v>17</v>
      </c>
      <c r="M7" s="559"/>
      <c r="N7" s="117" t="s">
        <v>22</v>
      </c>
      <c r="O7" s="116" t="s">
        <v>21</v>
      </c>
      <c r="P7" s="115" t="s">
        <v>17</v>
      </c>
      <c r="Q7" s="559"/>
    </row>
    <row r="8" spans="1:17" s="96" customFormat="1" ht="16.5" customHeight="1" thickBot="1">
      <c r="A8" s="499" t="s">
        <v>24</v>
      </c>
      <c r="B8" s="110">
        <f>SUM(B9:B21)</f>
        <v>1663323</v>
      </c>
      <c r="C8" s="109">
        <f>SUM(C9:C21)</f>
        <v>78671</v>
      </c>
      <c r="D8" s="109">
        <f aca="true" t="shared" si="0" ref="D8:D14">C8+B8</f>
        <v>1741994</v>
      </c>
      <c r="E8" s="111">
        <f aca="true" t="shared" si="1" ref="E8:E14">(D8/$D$8)</f>
        <v>1</v>
      </c>
      <c r="F8" s="110">
        <f>SUM(F9:F21)</f>
        <v>1554769</v>
      </c>
      <c r="G8" s="109">
        <f>SUM(G9:G21)</f>
        <v>78912</v>
      </c>
      <c r="H8" s="109">
        <f aca="true" t="shared" si="2" ref="H8:H14">G8+F8</f>
        <v>1633681</v>
      </c>
      <c r="I8" s="108">
        <f aca="true" t="shared" si="3" ref="I8:I14">(D8/H8-1)*100</f>
        <v>6.629996921063541</v>
      </c>
      <c r="J8" s="113">
        <f>SUM(J9:J21)</f>
        <v>18923994</v>
      </c>
      <c r="K8" s="112">
        <f>SUM(K9:K21)</f>
        <v>830442</v>
      </c>
      <c r="L8" s="109">
        <f aca="true" t="shared" si="4" ref="L8:L14">K8+J8</f>
        <v>19754436</v>
      </c>
      <c r="M8" s="111">
        <f aca="true" t="shared" si="5" ref="M8:M14">(L8/$L$8)</f>
        <v>1</v>
      </c>
      <c r="N8" s="110">
        <f>SUM(N9:N21)</f>
        <v>16104117</v>
      </c>
      <c r="O8" s="109">
        <f>SUM(O9:O21)</f>
        <v>839425</v>
      </c>
      <c r="P8" s="109">
        <f aca="true" t="shared" si="6" ref="P8:P14">O8+N8</f>
        <v>16943542</v>
      </c>
      <c r="Q8" s="108">
        <f aca="true" t="shared" si="7" ref="Q8:Q14">(L8/P8-1)*100</f>
        <v>16.589766177579634</v>
      </c>
    </row>
    <row r="9" spans="1:17" s="96" customFormat="1" ht="18" customHeight="1" thickTop="1">
      <c r="A9" s="107" t="s">
        <v>158</v>
      </c>
      <c r="B9" s="104">
        <v>899921</v>
      </c>
      <c r="C9" s="103">
        <v>30740</v>
      </c>
      <c r="D9" s="103">
        <f t="shared" si="0"/>
        <v>930661</v>
      </c>
      <c r="E9" s="105">
        <f t="shared" si="1"/>
        <v>0.5342504049956545</v>
      </c>
      <c r="F9" s="104">
        <v>814946</v>
      </c>
      <c r="G9" s="103">
        <v>28362</v>
      </c>
      <c r="H9" s="103">
        <f t="shared" si="2"/>
        <v>843308</v>
      </c>
      <c r="I9" s="106">
        <f t="shared" si="3"/>
        <v>10.358374401760685</v>
      </c>
      <c r="J9" s="104">
        <v>10555808</v>
      </c>
      <c r="K9" s="103">
        <v>308661</v>
      </c>
      <c r="L9" s="103">
        <f t="shared" si="4"/>
        <v>10864469</v>
      </c>
      <c r="M9" s="105">
        <f t="shared" si="5"/>
        <v>0.5499761673783043</v>
      </c>
      <c r="N9" s="104">
        <v>9378122</v>
      </c>
      <c r="O9" s="103">
        <v>336026</v>
      </c>
      <c r="P9" s="103">
        <f t="shared" si="6"/>
        <v>9714148</v>
      </c>
      <c r="Q9" s="102">
        <f t="shared" si="7"/>
        <v>11.84170757950156</v>
      </c>
    </row>
    <row r="10" spans="1:17" s="96" customFormat="1" ht="18" customHeight="1">
      <c r="A10" s="107" t="s">
        <v>159</v>
      </c>
      <c r="B10" s="104">
        <v>315990</v>
      </c>
      <c r="C10" s="103">
        <v>0</v>
      </c>
      <c r="D10" s="103">
        <f t="shared" si="0"/>
        <v>315990</v>
      </c>
      <c r="E10" s="105">
        <f t="shared" si="1"/>
        <v>0.18139557311908078</v>
      </c>
      <c r="F10" s="104">
        <v>321801</v>
      </c>
      <c r="G10" s="103"/>
      <c r="H10" s="103">
        <f t="shared" si="2"/>
        <v>321801</v>
      </c>
      <c r="I10" s="106">
        <f t="shared" si="3"/>
        <v>-1.805774376089575</v>
      </c>
      <c r="J10" s="104">
        <v>3589665</v>
      </c>
      <c r="K10" s="103"/>
      <c r="L10" s="103">
        <f t="shared" si="4"/>
        <v>3589665</v>
      </c>
      <c r="M10" s="105">
        <f t="shared" si="5"/>
        <v>0.1817143754445837</v>
      </c>
      <c r="N10" s="104">
        <v>3180140</v>
      </c>
      <c r="O10" s="103">
        <v>5737</v>
      </c>
      <c r="P10" s="103">
        <f t="shared" si="6"/>
        <v>3185877</v>
      </c>
      <c r="Q10" s="102">
        <f t="shared" si="7"/>
        <v>12.674312285125877</v>
      </c>
    </row>
    <row r="11" spans="1:17" s="96" customFormat="1" ht="18" customHeight="1">
      <c r="A11" s="107" t="s">
        <v>160</v>
      </c>
      <c r="B11" s="104">
        <v>192209</v>
      </c>
      <c r="C11" s="103">
        <v>0</v>
      </c>
      <c r="D11" s="103">
        <f t="shared" si="0"/>
        <v>192209</v>
      </c>
      <c r="E11" s="105">
        <f t="shared" si="1"/>
        <v>0.11033849714752175</v>
      </c>
      <c r="F11" s="104">
        <v>148377</v>
      </c>
      <c r="G11" s="103"/>
      <c r="H11" s="103">
        <f t="shared" si="2"/>
        <v>148377</v>
      </c>
      <c r="I11" s="106">
        <f t="shared" si="3"/>
        <v>29.54096659185723</v>
      </c>
      <c r="J11" s="104">
        <v>1836812</v>
      </c>
      <c r="K11" s="103">
        <v>323</v>
      </c>
      <c r="L11" s="103">
        <f t="shared" si="4"/>
        <v>1837135</v>
      </c>
      <c r="M11" s="105">
        <f t="shared" si="5"/>
        <v>0.09299860547777725</v>
      </c>
      <c r="N11" s="104">
        <v>558120</v>
      </c>
      <c r="O11" s="103"/>
      <c r="P11" s="103">
        <f t="shared" si="6"/>
        <v>558120</v>
      </c>
      <c r="Q11" s="102">
        <f t="shared" si="7"/>
        <v>229.16487493728948</v>
      </c>
    </row>
    <row r="12" spans="1:17" s="96" customFormat="1" ht="18" customHeight="1">
      <c r="A12" s="107" t="s">
        <v>161</v>
      </c>
      <c r="B12" s="104">
        <v>92596</v>
      </c>
      <c r="C12" s="103">
        <v>0</v>
      </c>
      <c r="D12" s="103">
        <f t="shared" si="0"/>
        <v>92596</v>
      </c>
      <c r="E12" s="105">
        <f t="shared" si="1"/>
        <v>0.0531551773427463</v>
      </c>
      <c r="F12" s="104">
        <v>120783</v>
      </c>
      <c r="G12" s="103"/>
      <c r="H12" s="103">
        <f t="shared" si="2"/>
        <v>120783</v>
      </c>
      <c r="I12" s="106">
        <f t="shared" si="3"/>
        <v>-23.3368934369903</v>
      </c>
      <c r="J12" s="104">
        <v>1135150</v>
      </c>
      <c r="K12" s="103"/>
      <c r="L12" s="103">
        <f t="shared" si="4"/>
        <v>1135150</v>
      </c>
      <c r="M12" s="105">
        <f t="shared" si="5"/>
        <v>0.057463042731262994</v>
      </c>
      <c r="N12" s="104">
        <v>1346019</v>
      </c>
      <c r="O12" s="103">
        <v>310</v>
      </c>
      <c r="P12" s="103">
        <f t="shared" si="6"/>
        <v>1346329</v>
      </c>
      <c r="Q12" s="102">
        <f t="shared" si="7"/>
        <v>-15.68554194405677</v>
      </c>
    </row>
    <row r="13" spans="1:17" s="96" customFormat="1" ht="18" customHeight="1">
      <c r="A13" s="468" t="s">
        <v>162</v>
      </c>
      <c r="B13" s="469">
        <v>74378</v>
      </c>
      <c r="C13" s="470">
        <v>325</v>
      </c>
      <c r="D13" s="470">
        <f t="shared" si="0"/>
        <v>74703</v>
      </c>
      <c r="E13" s="471">
        <f t="shared" si="1"/>
        <v>0.04288361498374851</v>
      </c>
      <c r="F13" s="469">
        <v>68094</v>
      </c>
      <c r="G13" s="470">
        <v>444</v>
      </c>
      <c r="H13" s="470">
        <f t="shared" si="2"/>
        <v>68538</v>
      </c>
      <c r="I13" s="106">
        <f t="shared" si="3"/>
        <v>8.995010067407861</v>
      </c>
      <c r="J13" s="469">
        <v>789426</v>
      </c>
      <c r="K13" s="470">
        <v>926</v>
      </c>
      <c r="L13" s="470">
        <f t="shared" si="4"/>
        <v>790352</v>
      </c>
      <c r="M13" s="471">
        <f t="shared" si="5"/>
        <v>0.040008836496268484</v>
      </c>
      <c r="N13" s="469">
        <v>748553</v>
      </c>
      <c r="O13" s="470">
        <v>2884</v>
      </c>
      <c r="P13" s="470">
        <f t="shared" si="6"/>
        <v>751437</v>
      </c>
      <c r="Q13" s="102">
        <f t="shared" si="7"/>
        <v>5.178744192793272</v>
      </c>
    </row>
    <row r="14" spans="1:17" s="96" customFormat="1" ht="18" customHeight="1">
      <c r="A14" s="107" t="s">
        <v>163</v>
      </c>
      <c r="B14" s="104">
        <v>63599</v>
      </c>
      <c r="C14" s="103">
        <v>0</v>
      </c>
      <c r="D14" s="103">
        <f t="shared" si="0"/>
        <v>63599</v>
      </c>
      <c r="E14" s="105">
        <f t="shared" si="1"/>
        <v>0.036509310594640396</v>
      </c>
      <c r="F14" s="104">
        <v>57823</v>
      </c>
      <c r="G14" s="103"/>
      <c r="H14" s="103">
        <f t="shared" si="2"/>
        <v>57823</v>
      </c>
      <c r="I14" s="106">
        <f t="shared" si="3"/>
        <v>9.989104681528115</v>
      </c>
      <c r="J14" s="104">
        <v>742974</v>
      </c>
      <c r="K14" s="103"/>
      <c r="L14" s="103">
        <f t="shared" si="4"/>
        <v>742974</v>
      </c>
      <c r="M14" s="105">
        <f t="shared" si="5"/>
        <v>0.03761048910735796</v>
      </c>
      <c r="N14" s="104">
        <v>632534</v>
      </c>
      <c r="O14" s="103"/>
      <c r="P14" s="103">
        <f t="shared" si="6"/>
        <v>632534</v>
      </c>
      <c r="Q14" s="102">
        <f t="shared" si="7"/>
        <v>17.459931007661254</v>
      </c>
    </row>
    <row r="15" spans="1:17" s="96" customFormat="1" ht="18" customHeight="1">
      <c r="A15" s="107" t="s">
        <v>164</v>
      </c>
      <c r="B15" s="104">
        <v>24630</v>
      </c>
      <c r="C15" s="103">
        <v>0</v>
      </c>
      <c r="D15" s="103">
        <f aca="true" t="shared" si="8" ref="D15:D21">C15+B15</f>
        <v>24630</v>
      </c>
      <c r="E15" s="105">
        <f aca="true" t="shared" si="9" ref="E15:E21">(D15/$D$8)</f>
        <v>0.01413896947980303</v>
      </c>
      <c r="F15" s="104">
        <v>22945</v>
      </c>
      <c r="G15" s="103"/>
      <c r="H15" s="103">
        <f aca="true" t="shared" si="10" ref="H15:H21">G15+F15</f>
        <v>22945</v>
      </c>
      <c r="I15" s="106">
        <f>(D15/H15-1)*100</f>
        <v>7.3436478535628735</v>
      </c>
      <c r="J15" s="104">
        <v>274159</v>
      </c>
      <c r="K15" s="103">
        <v>91</v>
      </c>
      <c r="L15" s="103">
        <f aca="true" t="shared" si="11" ref="L15:L21">K15+J15</f>
        <v>274250</v>
      </c>
      <c r="M15" s="105">
        <f aca="true" t="shared" si="12" ref="M15:M21">(L15/$L$8)</f>
        <v>0.013882957731620382</v>
      </c>
      <c r="N15" s="104">
        <v>260629</v>
      </c>
      <c r="O15" s="103">
        <v>84</v>
      </c>
      <c r="P15" s="103">
        <f aca="true" t="shared" si="13" ref="P15:P21">O15+N15</f>
        <v>260713</v>
      </c>
      <c r="Q15" s="102">
        <f>(L15/P15-1)*100</f>
        <v>5.192299578463677</v>
      </c>
    </row>
    <row r="16" spans="1:17" s="96" customFormat="1" ht="18" customHeight="1">
      <c r="A16" s="107" t="s">
        <v>165</v>
      </c>
      <c r="B16" s="104">
        <v>0</v>
      </c>
      <c r="C16" s="103">
        <v>13827</v>
      </c>
      <c r="D16" s="103">
        <f t="shared" si="8"/>
        <v>13827</v>
      </c>
      <c r="E16" s="105">
        <f t="shared" si="9"/>
        <v>0.007937455582510617</v>
      </c>
      <c r="F16" s="104"/>
      <c r="G16" s="103">
        <v>17329</v>
      </c>
      <c r="H16" s="103">
        <f t="shared" si="10"/>
        <v>17329</v>
      </c>
      <c r="I16" s="106">
        <f>(D16/H16-1)*100</f>
        <v>-20.208898378440765</v>
      </c>
      <c r="J16" s="104"/>
      <c r="K16" s="103">
        <v>179718</v>
      </c>
      <c r="L16" s="103">
        <f t="shared" si="11"/>
        <v>179718</v>
      </c>
      <c r="M16" s="105">
        <f t="shared" si="12"/>
        <v>0.00909760217907512</v>
      </c>
      <c r="N16" s="104"/>
      <c r="O16" s="103">
        <v>215099</v>
      </c>
      <c r="P16" s="103">
        <f t="shared" si="13"/>
        <v>215099</v>
      </c>
      <c r="Q16" s="102">
        <f>(L16/P16-1)*100</f>
        <v>-16.44870501490011</v>
      </c>
    </row>
    <row r="17" spans="1:17" s="96" customFormat="1" ht="18" customHeight="1">
      <c r="A17" s="107" t="s">
        <v>166</v>
      </c>
      <c r="B17" s="104">
        <v>0</v>
      </c>
      <c r="C17" s="103">
        <v>5359</v>
      </c>
      <c r="D17" s="103">
        <f t="shared" si="8"/>
        <v>5359</v>
      </c>
      <c r="E17" s="105">
        <f t="shared" si="9"/>
        <v>0.003076359620067578</v>
      </c>
      <c r="F17" s="104"/>
      <c r="G17" s="103">
        <v>7103</v>
      </c>
      <c r="H17" s="103">
        <f t="shared" si="10"/>
        <v>7103</v>
      </c>
      <c r="I17" s="106">
        <f>(D17/H17-1)*100</f>
        <v>-24.553005772208923</v>
      </c>
      <c r="J17" s="104"/>
      <c r="K17" s="103">
        <v>58755</v>
      </c>
      <c r="L17" s="103">
        <f t="shared" si="11"/>
        <v>58755</v>
      </c>
      <c r="M17" s="105">
        <f t="shared" si="12"/>
        <v>0.0029742686655290992</v>
      </c>
      <c r="N17" s="104"/>
      <c r="O17" s="103">
        <v>53214</v>
      </c>
      <c r="P17" s="103">
        <f t="shared" si="13"/>
        <v>53214</v>
      </c>
      <c r="Q17" s="102">
        <f>(L17/P17-1)*100</f>
        <v>10.412673356635471</v>
      </c>
    </row>
    <row r="18" spans="1:17" s="96" customFormat="1" ht="18" customHeight="1">
      <c r="A18" s="107" t="s">
        <v>167</v>
      </c>
      <c r="B18" s="104">
        <v>0</v>
      </c>
      <c r="C18" s="103">
        <v>5347</v>
      </c>
      <c r="D18" s="103">
        <f t="shared" si="8"/>
        <v>5347</v>
      </c>
      <c r="E18" s="105">
        <f t="shared" si="9"/>
        <v>0.003069470962586553</v>
      </c>
      <c r="F18" s="104"/>
      <c r="G18" s="103">
        <v>6152</v>
      </c>
      <c r="H18" s="103">
        <f t="shared" si="10"/>
        <v>6152</v>
      </c>
      <c r="I18" s="106">
        <f>(D18/H18-1)*100</f>
        <v>-13.085175552665795</v>
      </c>
      <c r="J18" s="104"/>
      <c r="K18" s="103">
        <v>67914</v>
      </c>
      <c r="L18" s="103">
        <f t="shared" si="11"/>
        <v>67914</v>
      </c>
      <c r="M18" s="105">
        <f t="shared" si="12"/>
        <v>0.003437911363300881</v>
      </c>
      <c r="N18" s="104"/>
      <c r="O18" s="103">
        <v>30524</v>
      </c>
      <c r="P18" s="103">
        <f t="shared" si="13"/>
        <v>30524</v>
      </c>
      <c r="Q18" s="102">
        <f>(L18/P18-1)*100</f>
        <v>122.49377538985718</v>
      </c>
    </row>
    <row r="19" spans="1:17" s="96" customFormat="1" ht="18" customHeight="1">
      <c r="A19" s="107" t="s">
        <v>168</v>
      </c>
      <c r="B19" s="104">
        <v>0</v>
      </c>
      <c r="C19" s="103">
        <v>2576</v>
      </c>
      <c r="D19" s="103">
        <f t="shared" si="8"/>
        <v>2576</v>
      </c>
      <c r="E19" s="105">
        <f t="shared" si="9"/>
        <v>0.0014787651392599516</v>
      </c>
      <c r="F19" s="104"/>
      <c r="G19" s="103"/>
      <c r="H19" s="103">
        <f t="shared" si="10"/>
        <v>0</v>
      </c>
      <c r="I19" s="106"/>
      <c r="J19" s="104"/>
      <c r="K19" s="103">
        <v>2576</v>
      </c>
      <c r="L19" s="103">
        <f t="shared" si="11"/>
        <v>2576</v>
      </c>
      <c r="M19" s="105">
        <f t="shared" si="12"/>
        <v>0.0001304010906714826</v>
      </c>
      <c r="N19" s="104"/>
      <c r="O19" s="103"/>
      <c r="P19" s="103">
        <f t="shared" si="13"/>
        <v>0</v>
      </c>
      <c r="Q19" s="102"/>
    </row>
    <row r="20" spans="1:17" s="96" customFormat="1" ht="18" customHeight="1">
      <c r="A20" s="107" t="s">
        <v>169</v>
      </c>
      <c r="B20" s="104">
        <v>0</v>
      </c>
      <c r="C20" s="103">
        <v>2571</v>
      </c>
      <c r="D20" s="103">
        <f t="shared" si="8"/>
        <v>2571</v>
      </c>
      <c r="E20" s="105">
        <f t="shared" si="9"/>
        <v>0.0014758948653095245</v>
      </c>
      <c r="F20" s="104"/>
      <c r="G20" s="103">
        <v>2982</v>
      </c>
      <c r="H20" s="103">
        <f t="shared" si="10"/>
        <v>2982</v>
      </c>
      <c r="I20" s="106">
        <f>(D20/H20-1)*100</f>
        <v>-13.78269617706237</v>
      </c>
      <c r="J20" s="104"/>
      <c r="K20" s="103">
        <v>31546</v>
      </c>
      <c r="L20" s="103">
        <f t="shared" si="11"/>
        <v>31546</v>
      </c>
      <c r="M20" s="105">
        <f t="shared" si="12"/>
        <v>0.0015969071453115645</v>
      </c>
      <c r="N20" s="104"/>
      <c r="O20" s="103">
        <v>36500</v>
      </c>
      <c r="P20" s="103">
        <f t="shared" si="13"/>
        <v>36500</v>
      </c>
      <c r="Q20" s="102">
        <f>(L20/P20-1)*100</f>
        <v>-13.572602739726026</v>
      </c>
    </row>
    <row r="21" spans="1:17" s="96" customFormat="1" ht="18" customHeight="1" thickBot="1">
      <c r="A21" s="475" t="s">
        <v>170</v>
      </c>
      <c r="B21" s="476">
        <v>0</v>
      </c>
      <c r="C21" s="477">
        <v>17926</v>
      </c>
      <c r="D21" s="477">
        <f t="shared" si="8"/>
        <v>17926</v>
      </c>
      <c r="E21" s="478">
        <f t="shared" si="9"/>
        <v>0.01029050616707061</v>
      </c>
      <c r="F21" s="476">
        <v>0</v>
      </c>
      <c r="G21" s="477">
        <v>16540</v>
      </c>
      <c r="H21" s="477">
        <f t="shared" si="10"/>
        <v>16540</v>
      </c>
      <c r="I21" s="479">
        <f>(D21/H21-1)*100</f>
        <v>8.379685610640863</v>
      </c>
      <c r="J21" s="476">
        <v>0</v>
      </c>
      <c r="K21" s="477">
        <v>179932</v>
      </c>
      <c r="L21" s="477">
        <f t="shared" si="11"/>
        <v>179932</v>
      </c>
      <c r="M21" s="478">
        <f t="shared" si="12"/>
        <v>0.009108435188936803</v>
      </c>
      <c r="N21" s="476">
        <v>0</v>
      </c>
      <c r="O21" s="477">
        <v>159047</v>
      </c>
      <c r="P21" s="477">
        <f t="shared" si="13"/>
        <v>159047</v>
      </c>
      <c r="Q21" s="480">
        <f>(L21/P21-1)*100</f>
        <v>13.131338535149983</v>
      </c>
    </row>
    <row r="22" s="95" customFormat="1" ht="12">
      <c r="A22" s="94" t="s">
        <v>145</v>
      </c>
    </row>
    <row r="23" ht="15">
      <c r="A23" s="94" t="s">
        <v>0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2:Q65536 I22:I65536 Q3 I3 I5 Q5">
    <cfRule type="cellIs" priority="3" dxfId="93" operator="lessThan" stopIfTrue="1">
      <formula>0</formula>
    </cfRule>
  </conditionalFormatting>
  <conditionalFormatting sqref="I8:I21 Q8:Q21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7"/>
  <sheetViews>
    <sheetView showGridLines="0" zoomScale="90" zoomScaleNormal="90" zoomScalePageLayoutView="0" workbookViewId="0" topLeftCell="A1">
      <pane xSplit="22320" topLeftCell="A1" activePane="topLeft" state="split"/>
      <selection pane="topLeft" activeCell="N9" sqref="N9:O24"/>
      <selection pane="topRight" activeCell="J1" sqref="J1"/>
    </sheetView>
  </sheetViews>
  <sheetFormatPr defaultColWidth="9.140625" defaultRowHeight="15"/>
  <cols>
    <col min="1" max="1" width="24.421875" style="93" customWidth="1"/>
    <col min="2" max="2" width="10.421875" style="93" customWidth="1"/>
    <col min="3" max="3" width="11.8515625" style="93" customWidth="1"/>
    <col min="4" max="4" width="8.140625" style="93" bestFit="1" customWidth="1"/>
    <col min="5" max="5" width="10.140625" style="93" bestFit="1" customWidth="1"/>
    <col min="6" max="6" width="8.8515625" style="93" customWidth="1"/>
    <col min="7" max="7" width="12.28125" style="93" customWidth="1"/>
    <col min="8" max="8" width="8.00390625" style="93" bestFit="1" customWidth="1"/>
    <col min="9" max="9" width="7.7109375" style="93" bestFit="1" customWidth="1"/>
    <col min="10" max="10" width="9.421875" style="93" customWidth="1"/>
    <col min="11" max="11" width="11.28125" style="93" customWidth="1"/>
    <col min="12" max="12" width="9.57421875" style="93" customWidth="1"/>
    <col min="13" max="13" width="10.421875" style="93" customWidth="1"/>
    <col min="14" max="14" width="9.00390625" style="93" customWidth="1"/>
    <col min="15" max="15" width="12.28125" style="93" customWidth="1"/>
    <col min="16" max="16" width="9.28125" style="93" customWidth="1"/>
    <col min="17" max="17" width="7.00390625" style="93" customWidth="1"/>
    <col min="18" max="16384" width="9.140625" style="93" customWidth="1"/>
  </cols>
  <sheetData>
    <row r="1" spans="14:17" ht="18.75" thickBot="1">
      <c r="N1" s="538" t="s">
        <v>28</v>
      </c>
      <c r="O1" s="539"/>
      <c r="P1" s="539"/>
      <c r="Q1" s="540"/>
    </row>
    <row r="2" ht="7.5" customHeight="1" thickBot="1"/>
    <row r="3" spans="1:17" ht="24" customHeight="1">
      <c r="A3" s="546" t="s">
        <v>40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8"/>
    </row>
    <row r="4" spans="1:17" ht="16.5" customHeight="1" thickBot="1">
      <c r="A4" s="549" t="s">
        <v>37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1"/>
    </row>
    <row r="5" spans="1:17" ht="15" thickBot="1">
      <c r="A5" s="555" t="s">
        <v>43</v>
      </c>
      <c r="B5" s="541" t="s">
        <v>36</v>
      </c>
      <c r="C5" s="542"/>
      <c r="D5" s="542"/>
      <c r="E5" s="542"/>
      <c r="F5" s="543"/>
      <c r="G5" s="543"/>
      <c r="H5" s="543"/>
      <c r="I5" s="544"/>
      <c r="J5" s="542" t="s">
        <v>35</v>
      </c>
      <c r="K5" s="542"/>
      <c r="L5" s="542"/>
      <c r="M5" s="542"/>
      <c r="N5" s="542"/>
      <c r="O5" s="542"/>
      <c r="P5" s="542"/>
      <c r="Q5" s="545"/>
    </row>
    <row r="6" spans="1:17" s="119" customFormat="1" ht="25.5" customHeight="1" thickBot="1">
      <c r="A6" s="556"/>
      <c r="B6" s="552" t="s">
        <v>154</v>
      </c>
      <c r="C6" s="553"/>
      <c r="D6" s="554"/>
      <c r="E6" s="558" t="s">
        <v>34</v>
      </c>
      <c r="F6" s="552" t="s">
        <v>155</v>
      </c>
      <c r="G6" s="553"/>
      <c r="H6" s="554"/>
      <c r="I6" s="560" t="s">
        <v>33</v>
      </c>
      <c r="J6" s="552" t="s">
        <v>156</v>
      </c>
      <c r="K6" s="553"/>
      <c r="L6" s="554"/>
      <c r="M6" s="558" t="s">
        <v>34</v>
      </c>
      <c r="N6" s="552" t="s">
        <v>157</v>
      </c>
      <c r="O6" s="553"/>
      <c r="P6" s="554"/>
      <c r="Q6" s="558" t="s">
        <v>33</v>
      </c>
    </row>
    <row r="7" spans="1:17" s="114" customFormat="1" ht="15" thickBot="1">
      <c r="A7" s="557"/>
      <c r="B7" s="118" t="s">
        <v>22</v>
      </c>
      <c r="C7" s="115" t="s">
        <v>21</v>
      </c>
      <c r="D7" s="115" t="s">
        <v>17</v>
      </c>
      <c r="E7" s="559"/>
      <c r="F7" s="118" t="s">
        <v>22</v>
      </c>
      <c r="G7" s="116" t="s">
        <v>21</v>
      </c>
      <c r="H7" s="115" t="s">
        <v>17</v>
      </c>
      <c r="I7" s="561"/>
      <c r="J7" s="118" t="s">
        <v>22</v>
      </c>
      <c r="K7" s="115" t="s">
        <v>21</v>
      </c>
      <c r="L7" s="116" t="s">
        <v>17</v>
      </c>
      <c r="M7" s="559"/>
      <c r="N7" s="117" t="s">
        <v>22</v>
      </c>
      <c r="O7" s="116" t="s">
        <v>21</v>
      </c>
      <c r="P7" s="115" t="s">
        <v>17</v>
      </c>
      <c r="Q7" s="559"/>
    </row>
    <row r="8" spans="1:17" s="121" customFormat="1" ht="16.5" customHeight="1" thickBot="1">
      <c r="A8" s="126" t="s">
        <v>24</v>
      </c>
      <c r="B8" s="124">
        <f>SUM(B9:B24)</f>
        <v>11860.884999999995</v>
      </c>
      <c r="C8" s="123">
        <f>SUM(C9:C24)</f>
        <v>1465.5379999999996</v>
      </c>
      <c r="D8" s="123">
        <f aca="true" t="shared" si="0" ref="D8:D24">C8+B8</f>
        <v>13326.422999999995</v>
      </c>
      <c r="E8" s="125">
        <f aca="true" t="shared" si="1" ref="E8:E14">(D8/$D$8)</f>
        <v>1</v>
      </c>
      <c r="F8" s="124">
        <f>SUM(F9:F24)</f>
        <v>12160.972</v>
      </c>
      <c r="G8" s="123">
        <f>SUM(G9:G24)</f>
        <v>1509.9100000000003</v>
      </c>
      <c r="H8" s="123">
        <f aca="true" t="shared" si="2" ref="H8:H24">G8+F8</f>
        <v>13670.882</v>
      </c>
      <c r="I8" s="122">
        <f aca="true" t="shared" si="3" ref="I8:I18">(D8/H8-1)*100</f>
        <v>-2.519654547526662</v>
      </c>
      <c r="J8" s="124">
        <f>SUM(J9:J24)</f>
        <v>131136.78900000008</v>
      </c>
      <c r="K8" s="123">
        <f>SUM(K9:K24)</f>
        <v>16024.101999999993</v>
      </c>
      <c r="L8" s="123">
        <f aca="true" t="shared" si="4" ref="L8:L24">K8+J8</f>
        <v>147160.89100000006</v>
      </c>
      <c r="M8" s="125">
        <f aca="true" t="shared" si="5" ref="M8:M14">(L8/$L$8)</f>
        <v>1</v>
      </c>
      <c r="N8" s="124">
        <f>SUM(N9:N24)</f>
        <v>126536.2030000001</v>
      </c>
      <c r="O8" s="123">
        <f>SUM(O9:O24)</f>
        <v>15413.582000000017</v>
      </c>
      <c r="P8" s="123">
        <f aca="true" t="shared" si="6" ref="P8:P24">O8+N8</f>
        <v>141949.78500000012</v>
      </c>
      <c r="Q8" s="122">
        <f aca="true" t="shared" si="7" ref="Q8:Q18">(L8/P8-1)*100</f>
        <v>3.671091153818895</v>
      </c>
    </row>
    <row r="9" spans="1:17" s="96" customFormat="1" ht="16.5" customHeight="1" thickTop="1">
      <c r="A9" s="107" t="s">
        <v>158</v>
      </c>
      <c r="B9" s="104">
        <v>4925.0639999999985</v>
      </c>
      <c r="C9" s="103">
        <v>206.88199999999998</v>
      </c>
      <c r="D9" s="103">
        <f t="shared" si="0"/>
        <v>5131.945999999998</v>
      </c>
      <c r="E9" s="105">
        <f t="shared" si="1"/>
        <v>0.3850955353886035</v>
      </c>
      <c r="F9" s="104">
        <v>4702.058</v>
      </c>
      <c r="G9" s="103">
        <v>357.36</v>
      </c>
      <c r="H9" s="103">
        <f t="shared" si="2"/>
        <v>5059.418</v>
      </c>
      <c r="I9" s="106">
        <f t="shared" si="3"/>
        <v>1.4335245674502062</v>
      </c>
      <c r="J9" s="104">
        <v>52892.558999999994</v>
      </c>
      <c r="K9" s="103">
        <v>2494.2450000000003</v>
      </c>
      <c r="L9" s="103">
        <f t="shared" si="4"/>
        <v>55386.804</v>
      </c>
      <c r="M9" s="105">
        <f t="shared" si="5"/>
        <v>0.37636904495230306</v>
      </c>
      <c r="N9" s="104">
        <v>48268.797000000035</v>
      </c>
      <c r="O9" s="103">
        <v>2541.9249999999997</v>
      </c>
      <c r="P9" s="103">
        <f t="shared" si="6"/>
        <v>50810.72200000004</v>
      </c>
      <c r="Q9" s="102">
        <f t="shared" si="7"/>
        <v>9.006134571360658</v>
      </c>
    </row>
    <row r="10" spans="1:17" s="96" customFormat="1" ht="16.5" customHeight="1">
      <c r="A10" s="107" t="s">
        <v>159</v>
      </c>
      <c r="B10" s="104">
        <v>1852.4209999999987</v>
      </c>
      <c r="C10" s="103">
        <v>0</v>
      </c>
      <c r="D10" s="103">
        <f t="shared" si="0"/>
        <v>1852.4209999999987</v>
      </c>
      <c r="E10" s="105">
        <f t="shared" si="1"/>
        <v>0.13900361709965228</v>
      </c>
      <c r="F10" s="104">
        <v>1515.1149999999968</v>
      </c>
      <c r="G10" s="103"/>
      <c r="H10" s="103">
        <f t="shared" si="2"/>
        <v>1515.1149999999968</v>
      </c>
      <c r="I10" s="106">
        <f t="shared" si="3"/>
        <v>22.26273253185418</v>
      </c>
      <c r="J10" s="104">
        <v>19798.500000000076</v>
      </c>
      <c r="K10" s="103"/>
      <c r="L10" s="103">
        <f t="shared" si="4"/>
        <v>19798.500000000076</v>
      </c>
      <c r="M10" s="105">
        <f t="shared" si="5"/>
        <v>0.13453642381113382</v>
      </c>
      <c r="N10" s="104">
        <v>15825.157000000103</v>
      </c>
      <c r="O10" s="103">
        <v>1.0010000000000001</v>
      </c>
      <c r="P10" s="103">
        <f t="shared" si="6"/>
        <v>15826.158000000103</v>
      </c>
      <c r="Q10" s="102">
        <f t="shared" si="7"/>
        <v>25.099850513308077</v>
      </c>
    </row>
    <row r="11" spans="1:17" s="96" customFormat="1" ht="16.5" customHeight="1">
      <c r="A11" s="107" t="s">
        <v>171</v>
      </c>
      <c r="B11" s="104">
        <v>1677.527</v>
      </c>
      <c r="C11" s="103">
        <v>0</v>
      </c>
      <c r="D11" s="103">
        <f t="shared" si="0"/>
        <v>1677.527</v>
      </c>
      <c r="E11" s="105">
        <f t="shared" si="1"/>
        <v>0.12587976533537923</v>
      </c>
      <c r="F11" s="104">
        <v>1258.9650000000001</v>
      </c>
      <c r="G11" s="103"/>
      <c r="H11" s="103">
        <f t="shared" si="2"/>
        <v>1258.9650000000001</v>
      </c>
      <c r="I11" s="106">
        <f t="shared" si="3"/>
        <v>33.24651598733879</v>
      </c>
      <c r="J11" s="104">
        <v>20172.462000000003</v>
      </c>
      <c r="K11" s="103"/>
      <c r="L11" s="103">
        <f t="shared" si="4"/>
        <v>20172.462000000003</v>
      </c>
      <c r="M11" s="105">
        <f t="shared" si="5"/>
        <v>0.1370776016842681</v>
      </c>
      <c r="N11" s="104">
        <v>10977.178999999998</v>
      </c>
      <c r="O11" s="103"/>
      <c r="P11" s="103">
        <f t="shared" si="6"/>
        <v>10977.178999999998</v>
      </c>
      <c r="Q11" s="102">
        <f t="shared" si="7"/>
        <v>83.76726843936868</v>
      </c>
    </row>
    <row r="12" spans="1:17" s="96" customFormat="1" ht="16.5" customHeight="1">
      <c r="A12" s="107" t="s">
        <v>172</v>
      </c>
      <c r="B12" s="104">
        <v>1530.021</v>
      </c>
      <c r="C12" s="103">
        <v>0</v>
      </c>
      <c r="D12" s="103">
        <f t="shared" si="0"/>
        <v>1530.021</v>
      </c>
      <c r="E12" s="105">
        <f t="shared" si="1"/>
        <v>0.1148110787118194</v>
      </c>
      <c r="F12" s="104">
        <v>2215.6849999999995</v>
      </c>
      <c r="G12" s="103"/>
      <c r="H12" s="103">
        <f t="shared" si="2"/>
        <v>2215.6849999999995</v>
      </c>
      <c r="I12" s="106">
        <f t="shared" si="3"/>
        <v>-30.945915145880377</v>
      </c>
      <c r="J12" s="104">
        <v>17045.643000000004</v>
      </c>
      <c r="K12" s="103"/>
      <c r="L12" s="103">
        <f t="shared" si="4"/>
        <v>17045.643000000004</v>
      </c>
      <c r="M12" s="105">
        <f t="shared" si="5"/>
        <v>0.11582997958336633</v>
      </c>
      <c r="N12" s="104">
        <v>23015.581999999988</v>
      </c>
      <c r="O12" s="103"/>
      <c r="P12" s="103">
        <f t="shared" si="6"/>
        <v>23015.581999999988</v>
      </c>
      <c r="Q12" s="102">
        <f t="shared" si="7"/>
        <v>-25.9386836274659</v>
      </c>
    </row>
    <row r="13" spans="1:17" s="96" customFormat="1" ht="16.5" customHeight="1">
      <c r="A13" s="107" t="s">
        <v>161</v>
      </c>
      <c r="B13" s="104">
        <v>634.425</v>
      </c>
      <c r="C13" s="103">
        <v>0</v>
      </c>
      <c r="D13" s="103">
        <f t="shared" si="0"/>
        <v>634.425</v>
      </c>
      <c r="E13" s="105">
        <f t="shared" si="1"/>
        <v>0.047606548283811806</v>
      </c>
      <c r="F13" s="104">
        <v>735.9639999999999</v>
      </c>
      <c r="G13" s="103"/>
      <c r="H13" s="103">
        <f t="shared" si="2"/>
        <v>735.9639999999999</v>
      </c>
      <c r="I13" s="106">
        <f t="shared" si="3"/>
        <v>-13.796734622889161</v>
      </c>
      <c r="J13" s="104">
        <v>6680.994999999996</v>
      </c>
      <c r="K13" s="103"/>
      <c r="L13" s="103">
        <f t="shared" si="4"/>
        <v>6680.994999999996</v>
      </c>
      <c r="M13" s="105">
        <f t="shared" si="5"/>
        <v>0.04539925624668849</v>
      </c>
      <c r="N13" s="104">
        <v>7674.289000000004</v>
      </c>
      <c r="O13" s="103">
        <v>1.4689999999999999</v>
      </c>
      <c r="P13" s="103">
        <f t="shared" si="6"/>
        <v>7675.758000000004</v>
      </c>
      <c r="Q13" s="102">
        <f t="shared" si="7"/>
        <v>-12.959801494523504</v>
      </c>
    </row>
    <row r="14" spans="1:17" s="96" customFormat="1" ht="16.5" customHeight="1">
      <c r="A14" s="107" t="s">
        <v>173</v>
      </c>
      <c r="B14" s="104">
        <v>0</v>
      </c>
      <c r="C14" s="103">
        <v>378.7389999999999</v>
      </c>
      <c r="D14" s="103">
        <f t="shared" si="0"/>
        <v>378.7389999999999</v>
      </c>
      <c r="E14" s="105">
        <f t="shared" si="1"/>
        <v>0.028420154455550455</v>
      </c>
      <c r="F14" s="104"/>
      <c r="G14" s="103">
        <v>475.32800000000003</v>
      </c>
      <c r="H14" s="103">
        <f t="shared" si="2"/>
        <v>475.32800000000003</v>
      </c>
      <c r="I14" s="106">
        <f t="shared" si="3"/>
        <v>-20.320494479601482</v>
      </c>
      <c r="J14" s="104"/>
      <c r="K14" s="103">
        <v>4772.682999999997</v>
      </c>
      <c r="L14" s="103">
        <f t="shared" si="4"/>
        <v>4772.682999999997</v>
      </c>
      <c r="M14" s="105">
        <f t="shared" si="5"/>
        <v>0.032431734869014864</v>
      </c>
      <c r="N14" s="104"/>
      <c r="O14" s="103">
        <v>5081.741000000012</v>
      </c>
      <c r="P14" s="103">
        <f t="shared" si="6"/>
        <v>5081.741000000012</v>
      </c>
      <c r="Q14" s="102">
        <f t="shared" si="7"/>
        <v>-6.081734586631116</v>
      </c>
    </row>
    <row r="15" spans="1:17" s="96" customFormat="1" ht="16.5" customHeight="1">
      <c r="A15" s="107" t="s">
        <v>165</v>
      </c>
      <c r="B15" s="104">
        <v>0</v>
      </c>
      <c r="C15" s="103">
        <v>375.93199999999985</v>
      </c>
      <c r="D15" s="103">
        <f>C15+B15</f>
        <v>375.93199999999985</v>
      </c>
      <c r="E15" s="105">
        <f>(D15/$D$8)</f>
        <v>0.028209520289127845</v>
      </c>
      <c r="F15" s="104"/>
      <c r="G15" s="103">
        <v>230.82200000000006</v>
      </c>
      <c r="H15" s="103">
        <f>G15+F15</f>
        <v>230.82200000000006</v>
      </c>
      <c r="I15" s="106">
        <f>(D15/H15-1)*100</f>
        <v>62.86662449853122</v>
      </c>
      <c r="J15" s="104"/>
      <c r="K15" s="103">
        <v>2940.901999999994</v>
      </c>
      <c r="L15" s="103">
        <f>K15+J15</f>
        <v>2940.901999999994</v>
      </c>
      <c r="M15" s="105">
        <f>(L15/$L$8)</f>
        <v>0.01998426334616303</v>
      </c>
      <c r="N15" s="104"/>
      <c r="O15" s="103">
        <v>2741.298000000005</v>
      </c>
      <c r="P15" s="103">
        <f>O15+N15</f>
        <v>2741.298000000005</v>
      </c>
      <c r="Q15" s="102">
        <f>(L15/P15-1)*100</f>
        <v>7.28136816938505</v>
      </c>
    </row>
    <row r="16" spans="1:17" s="96" customFormat="1" ht="16.5" customHeight="1">
      <c r="A16" s="107" t="s">
        <v>174</v>
      </c>
      <c r="B16" s="104">
        <v>327.944</v>
      </c>
      <c r="C16" s="103">
        <v>0</v>
      </c>
      <c r="D16" s="103">
        <f>C16+B16</f>
        <v>327.944</v>
      </c>
      <c r="E16" s="105">
        <f>(D16/$D$8)</f>
        <v>0.02460855399832349</v>
      </c>
      <c r="F16" s="104">
        <v>256.984</v>
      </c>
      <c r="G16" s="103"/>
      <c r="H16" s="103">
        <f>G16+F16</f>
        <v>256.984</v>
      </c>
      <c r="I16" s="106">
        <f>(D16/H16-1)*100</f>
        <v>27.61261401488031</v>
      </c>
      <c r="J16" s="104">
        <v>2764.9960000000015</v>
      </c>
      <c r="K16" s="103"/>
      <c r="L16" s="103">
        <f>K16+J16</f>
        <v>2764.9960000000015</v>
      </c>
      <c r="M16" s="105">
        <f>(L16/$L$8)</f>
        <v>0.01878893217628045</v>
      </c>
      <c r="N16" s="104">
        <v>3080.923000000002</v>
      </c>
      <c r="O16" s="103"/>
      <c r="P16" s="103">
        <f>O16+N16</f>
        <v>3080.923000000002</v>
      </c>
      <c r="Q16" s="102">
        <f>(L16/P16-1)*100</f>
        <v>-10.254297170036397</v>
      </c>
    </row>
    <row r="17" spans="1:17" s="96" customFormat="1" ht="16.5" customHeight="1">
      <c r="A17" s="107" t="s">
        <v>175</v>
      </c>
      <c r="B17" s="104">
        <v>223.35299999999998</v>
      </c>
      <c r="C17" s="103">
        <v>0</v>
      </c>
      <c r="D17" s="103">
        <f>C17+B17</f>
        <v>223.35299999999998</v>
      </c>
      <c r="E17" s="105">
        <f>(D17/$D$8)</f>
        <v>0.016760161372635408</v>
      </c>
      <c r="F17" s="104">
        <v>196.59999999999997</v>
      </c>
      <c r="G17" s="103"/>
      <c r="H17" s="103">
        <f>G17+F17</f>
        <v>196.59999999999997</v>
      </c>
      <c r="I17" s="106">
        <f>(D17/H17-1)*100</f>
        <v>13.607833163784333</v>
      </c>
      <c r="J17" s="104">
        <v>2447.038</v>
      </c>
      <c r="K17" s="103"/>
      <c r="L17" s="103">
        <f>K17+J17</f>
        <v>2447.038</v>
      </c>
      <c r="M17" s="105">
        <f>(L17/$L$8)</f>
        <v>0.016628317370000152</v>
      </c>
      <c r="N17" s="104">
        <v>3151.7639999999997</v>
      </c>
      <c r="O17" s="103"/>
      <c r="P17" s="103">
        <f>O17+N17</f>
        <v>3151.7639999999997</v>
      </c>
      <c r="Q17" s="102">
        <f>(L17/P17-1)*100</f>
        <v>-22.359732518043852</v>
      </c>
    </row>
    <row r="18" spans="1:17" s="96" customFormat="1" ht="16.5" customHeight="1">
      <c r="A18" s="107" t="s">
        <v>176</v>
      </c>
      <c r="B18" s="104">
        <v>203.40000000000006</v>
      </c>
      <c r="C18" s="103">
        <v>0</v>
      </c>
      <c r="D18" s="103">
        <f>C18+B18</f>
        <v>203.40000000000006</v>
      </c>
      <c r="E18" s="105">
        <f aca="true" t="shared" si="8" ref="E18:E24">(D18/$D$8)</f>
        <v>0.015262910384879733</v>
      </c>
      <c r="F18" s="104">
        <v>294.1000000000001</v>
      </c>
      <c r="G18" s="103"/>
      <c r="H18" s="103">
        <f>G18+F18</f>
        <v>294.1000000000001</v>
      </c>
      <c r="I18" s="106">
        <f t="shared" si="3"/>
        <v>-30.83985039102346</v>
      </c>
      <c r="J18" s="104">
        <v>2932.800000000002</v>
      </c>
      <c r="K18" s="103"/>
      <c r="L18" s="103">
        <f>K18+J18</f>
        <v>2932.800000000002</v>
      </c>
      <c r="M18" s="105">
        <f aca="true" t="shared" si="9" ref="M18:M24">(L18/$L$8)</f>
        <v>0.019929207957839836</v>
      </c>
      <c r="N18" s="104">
        <v>2460.550000000001</v>
      </c>
      <c r="O18" s="103"/>
      <c r="P18" s="103">
        <f>O18+N18</f>
        <v>2460.550000000001</v>
      </c>
      <c r="Q18" s="102">
        <f t="shared" si="7"/>
        <v>19.19286338420274</v>
      </c>
    </row>
    <row r="19" spans="1:17" s="96" customFormat="1" ht="16.5" customHeight="1">
      <c r="A19" s="468" t="s">
        <v>177</v>
      </c>
      <c r="B19" s="469">
        <v>157.83599999999996</v>
      </c>
      <c r="C19" s="470">
        <v>0</v>
      </c>
      <c r="D19" s="470">
        <f>C19+B19</f>
        <v>157.83599999999996</v>
      </c>
      <c r="E19" s="471">
        <f t="shared" si="8"/>
        <v>0.011843838365328792</v>
      </c>
      <c r="F19" s="469">
        <v>247.55800000000002</v>
      </c>
      <c r="G19" s="470"/>
      <c r="H19" s="470">
        <f>G19+F19</f>
        <v>247.55800000000002</v>
      </c>
      <c r="I19" s="472">
        <f aca="true" t="shared" si="10" ref="I19:I24">(D19/H19-1)*100</f>
        <v>-36.24281986443583</v>
      </c>
      <c r="J19" s="469">
        <v>1763.7810000000002</v>
      </c>
      <c r="K19" s="470"/>
      <c r="L19" s="470">
        <f>K19+J19</f>
        <v>1763.7810000000002</v>
      </c>
      <c r="M19" s="471">
        <f t="shared" si="9"/>
        <v>0.011985392233049197</v>
      </c>
      <c r="N19" s="469">
        <v>596.5230000000004</v>
      </c>
      <c r="O19" s="470"/>
      <c r="P19" s="470">
        <f>O19+N19</f>
        <v>596.5230000000004</v>
      </c>
      <c r="Q19" s="473">
        <f aca="true" t="shared" si="11" ref="Q19:Q24">(L19/P19-1)*100</f>
        <v>195.6769479131566</v>
      </c>
    </row>
    <row r="20" spans="1:17" s="96" customFormat="1" ht="16.5" customHeight="1">
      <c r="A20" s="107" t="s">
        <v>178</v>
      </c>
      <c r="B20" s="104">
        <v>114.43</v>
      </c>
      <c r="C20" s="103">
        <v>0</v>
      </c>
      <c r="D20" s="103">
        <f t="shared" si="0"/>
        <v>114.43</v>
      </c>
      <c r="E20" s="105">
        <f t="shared" si="8"/>
        <v>0.008586700272083518</v>
      </c>
      <c r="F20" s="104">
        <v>229.04600000000002</v>
      </c>
      <c r="G20" s="103"/>
      <c r="H20" s="103">
        <f t="shared" si="2"/>
        <v>229.04600000000002</v>
      </c>
      <c r="I20" s="106">
        <f t="shared" si="10"/>
        <v>-50.04060319761096</v>
      </c>
      <c r="J20" s="104">
        <v>1134.16</v>
      </c>
      <c r="K20" s="103"/>
      <c r="L20" s="103">
        <f t="shared" si="4"/>
        <v>1134.16</v>
      </c>
      <c r="M20" s="105">
        <f t="shared" si="9"/>
        <v>0.007706938931213726</v>
      </c>
      <c r="N20" s="104">
        <v>260.55899999999997</v>
      </c>
      <c r="O20" s="103"/>
      <c r="P20" s="103">
        <f t="shared" si="6"/>
        <v>260.55899999999997</v>
      </c>
      <c r="Q20" s="102">
        <f t="shared" si="11"/>
        <v>335.27953361810575</v>
      </c>
    </row>
    <row r="21" spans="1:17" s="96" customFormat="1" ht="16.5" customHeight="1">
      <c r="A21" s="107" t="s">
        <v>179</v>
      </c>
      <c r="B21" s="104">
        <v>91.49000000000001</v>
      </c>
      <c r="C21" s="103">
        <v>0</v>
      </c>
      <c r="D21" s="103">
        <f t="shared" si="0"/>
        <v>91.49000000000001</v>
      </c>
      <c r="E21" s="105">
        <f t="shared" si="8"/>
        <v>0.006865308117564634</v>
      </c>
      <c r="F21" s="104">
        <v>368.91999999999996</v>
      </c>
      <c r="G21" s="103"/>
      <c r="H21" s="103">
        <f t="shared" si="2"/>
        <v>368.91999999999996</v>
      </c>
      <c r="I21" s="106">
        <f t="shared" si="10"/>
        <v>-75.20058549278976</v>
      </c>
      <c r="J21" s="104">
        <v>1414.067</v>
      </c>
      <c r="K21" s="103"/>
      <c r="L21" s="103">
        <f t="shared" si="4"/>
        <v>1414.067</v>
      </c>
      <c r="M21" s="105">
        <f t="shared" si="9"/>
        <v>0.009608986398431085</v>
      </c>
      <c r="N21" s="104">
        <v>3122.728999999999</v>
      </c>
      <c r="O21" s="103"/>
      <c r="P21" s="103">
        <f t="shared" si="6"/>
        <v>3122.728999999999</v>
      </c>
      <c r="Q21" s="102">
        <f t="shared" si="11"/>
        <v>-54.71694790037815</v>
      </c>
    </row>
    <row r="22" spans="1:17" s="96" customFormat="1" ht="16.5" customHeight="1">
      <c r="A22" s="107" t="s">
        <v>166</v>
      </c>
      <c r="B22" s="104">
        <v>0</v>
      </c>
      <c r="C22" s="103">
        <v>79.39299999999999</v>
      </c>
      <c r="D22" s="103">
        <f t="shared" si="0"/>
        <v>79.39299999999999</v>
      </c>
      <c r="E22" s="105">
        <f t="shared" si="8"/>
        <v>0.005957562655785428</v>
      </c>
      <c r="F22" s="104"/>
      <c r="G22" s="103">
        <v>95.98899999999999</v>
      </c>
      <c r="H22" s="103">
        <f t="shared" si="2"/>
        <v>95.98899999999999</v>
      </c>
      <c r="I22" s="106">
        <f t="shared" si="10"/>
        <v>-17.28948108637448</v>
      </c>
      <c r="J22" s="104"/>
      <c r="K22" s="103">
        <v>1048.8999999999994</v>
      </c>
      <c r="L22" s="103">
        <f t="shared" si="4"/>
        <v>1048.8999999999994</v>
      </c>
      <c r="M22" s="105">
        <f t="shared" si="9"/>
        <v>0.0071275730452053255</v>
      </c>
      <c r="N22" s="104"/>
      <c r="O22" s="103">
        <v>659.8860000000002</v>
      </c>
      <c r="P22" s="103">
        <f t="shared" si="6"/>
        <v>659.8860000000002</v>
      </c>
      <c r="Q22" s="102">
        <f t="shared" si="11"/>
        <v>58.95169771748441</v>
      </c>
    </row>
    <row r="23" spans="1:17" s="96" customFormat="1" ht="16.5" customHeight="1">
      <c r="A23" s="107" t="s">
        <v>162</v>
      </c>
      <c r="B23" s="104">
        <v>65.78699999999999</v>
      </c>
      <c r="C23" s="103">
        <v>0.277</v>
      </c>
      <c r="D23" s="103">
        <f t="shared" si="0"/>
        <v>66.064</v>
      </c>
      <c r="E23" s="105">
        <f t="shared" si="8"/>
        <v>0.004957369280563885</v>
      </c>
      <c r="F23" s="104">
        <v>82.83299999999994</v>
      </c>
      <c r="G23" s="103">
        <v>0.9690000000000001</v>
      </c>
      <c r="H23" s="103">
        <f t="shared" si="2"/>
        <v>83.80199999999994</v>
      </c>
      <c r="I23" s="106">
        <f t="shared" si="10"/>
        <v>-21.166559270661743</v>
      </c>
      <c r="J23" s="104">
        <v>909.0400000000009</v>
      </c>
      <c r="K23" s="103">
        <v>0.922</v>
      </c>
      <c r="L23" s="103">
        <f t="shared" si="4"/>
        <v>909.9620000000009</v>
      </c>
      <c r="M23" s="105">
        <f t="shared" si="9"/>
        <v>0.006183449922167164</v>
      </c>
      <c r="N23" s="104">
        <v>1234.9279999999992</v>
      </c>
      <c r="O23" s="103">
        <v>4.915000000000001</v>
      </c>
      <c r="P23" s="103">
        <f t="shared" si="6"/>
        <v>1239.8429999999992</v>
      </c>
      <c r="Q23" s="102">
        <f t="shared" si="11"/>
        <v>-26.606675200005036</v>
      </c>
    </row>
    <row r="24" spans="1:17" s="96" customFormat="1" ht="16.5" customHeight="1" thickBot="1">
      <c r="A24" s="101" t="s">
        <v>170</v>
      </c>
      <c r="B24" s="98">
        <v>57.18699999999999</v>
      </c>
      <c r="C24" s="97">
        <v>424.3149999999998</v>
      </c>
      <c r="D24" s="97">
        <f t="shared" si="0"/>
        <v>481.50199999999984</v>
      </c>
      <c r="E24" s="99">
        <f t="shared" si="8"/>
        <v>0.03613137598889064</v>
      </c>
      <c r="F24" s="98">
        <v>57.143999999999984</v>
      </c>
      <c r="G24" s="97">
        <v>349.44199999999995</v>
      </c>
      <c r="H24" s="97">
        <f t="shared" si="2"/>
        <v>406.58599999999996</v>
      </c>
      <c r="I24" s="100">
        <f t="shared" si="10"/>
        <v>18.425622131603127</v>
      </c>
      <c r="J24" s="98">
        <v>1180.7479999999998</v>
      </c>
      <c r="K24" s="97">
        <v>4766.450000000001</v>
      </c>
      <c r="L24" s="97">
        <f t="shared" si="4"/>
        <v>5947.198</v>
      </c>
      <c r="M24" s="99">
        <f t="shared" si="9"/>
        <v>0.040412897472875436</v>
      </c>
      <c r="N24" s="98">
        <v>6867.222999999998</v>
      </c>
      <c r="O24" s="97">
        <v>4381.347</v>
      </c>
      <c r="P24" s="97">
        <f t="shared" si="6"/>
        <v>11248.569999999998</v>
      </c>
      <c r="Q24" s="426">
        <f t="shared" si="11"/>
        <v>-47.1292973240154</v>
      </c>
    </row>
    <row r="25" s="95" customFormat="1" ht="15">
      <c r="A25" s="120" t="s">
        <v>145</v>
      </c>
    </row>
    <row r="26" ht="15">
      <c r="A26" s="120" t="s">
        <v>39</v>
      </c>
    </row>
    <row r="27" ht="15">
      <c r="A27" s="93" t="s">
        <v>29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5:Q65536 I25:I65536 Q3 I3">
    <cfRule type="cellIs" priority="8" dxfId="93" operator="lessThan" stopIfTrue="1">
      <formula>0</formula>
    </cfRule>
  </conditionalFormatting>
  <conditionalFormatting sqref="I8:I24 Q8:Q24">
    <cfRule type="cellIs" priority="9" dxfId="93" operator="lessThan" stopIfTrue="1">
      <formula>0</formula>
    </cfRule>
    <cfRule type="cellIs" priority="10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8"/>
  <sheetViews>
    <sheetView showGridLines="0" zoomScale="80" zoomScaleNormal="80" zoomScalePageLayoutView="0" workbookViewId="0" topLeftCell="A1">
      <selection activeCell="T10" sqref="T10:W36"/>
    </sheetView>
  </sheetViews>
  <sheetFormatPr defaultColWidth="8.00390625" defaultRowHeight="15"/>
  <cols>
    <col min="1" max="1" width="26.57421875" style="127" customWidth="1"/>
    <col min="2" max="2" width="10.57421875" style="127" bestFit="1" customWidth="1"/>
    <col min="3" max="3" width="12.421875" style="127" bestFit="1" customWidth="1"/>
    <col min="4" max="4" width="9.57421875" style="127" bestFit="1" customWidth="1"/>
    <col min="5" max="5" width="11.7109375" style="127" bestFit="1" customWidth="1"/>
    <col min="6" max="6" width="11.7109375" style="127" customWidth="1"/>
    <col min="7" max="7" width="10.7109375" style="127" customWidth="1"/>
    <col min="8" max="8" width="10.421875" style="127" bestFit="1" customWidth="1"/>
    <col min="9" max="9" width="11.7109375" style="127" bestFit="1" customWidth="1"/>
    <col min="10" max="10" width="9.57421875" style="127" bestFit="1" customWidth="1"/>
    <col min="11" max="11" width="11.7109375" style="127" bestFit="1" customWidth="1"/>
    <col min="12" max="12" width="10.8515625" style="127" customWidth="1"/>
    <col min="13" max="13" width="9.421875" style="127" customWidth="1"/>
    <col min="14" max="14" width="11.140625" style="127" customWidth="1"/>
    <col min="15" max="15" width="12.421875" style="127" bestFit="1" customWidth="1"/>
    <col min="16" max="16" width="9.421875" style="127" customWidth="1"/>
    <col min="17" max="17" width="10.57421875" style="127" bestFit="1" customWidth="1"/>
    <col min="18" max="18" width="12.7109375" style="127" bestFit="1" customWidth="1"/>
    <col min="19" max="19" width="10.140625" style="127" customWidth="1"/>
    <col min="20" max="21" width="11.140625" style="127" bestFit="1" customWidth="1"/>
    <col min="22" max="23" width="10.28125" style="127" customWidth="1"/>
    <col min="24" max="24" width="12.7109375" style="127" customWidth="1"/>
    <col min="25" max="25" width="9.8515625" style="127" bestFit="1" customWidth="1"/>
    <col min="26" max="16384" width="8.00390625" style="127" customWidth="1"/>
  </cols>
  <sheetData>
    <row r="1" spans="24:25" ht="18.75" thickBot="1">
      <c r="X1" s="576" t="s">
        <v>28</v>
      </c>
      <c r="Y1" s="577"/>
    </row>
    <row r="2" ht="5.25" customHeight="1" thickBot="1"/>
    <row r="3" spans="1:25" ht="24" customHeight="1" thickTop="1">
      <c r="A3" s="578" t="s">
        <v>45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80"/>
    </row>
    <row r="4" spans="1:25" ht="21" customHeight="1" thickBot="1">
      <c r="A4" s="590" t="s">
        <v>44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2"/>
    </row>
    <row r="5" spans="1:25" s="173" customFormat="1" ht="19.5" customHeight="1" thickBot="1" thickTop="1">
      <c r="A5" s="581" t="s">
        <v>43</v>
      </c>
      <c r="B5" s="567" t="s">
        <v>36</v>
      </c>
      <c r="C5" s="568"/>
      <c r="D5" s="568"/>
      <c r="E5" s="568"/>
      <c r="F5" s="568"/>
      <c r="G5" s="568"/>
      <c r="H5" s="568"/>
      <c r="I5" s="568"/>
      <c r="J5" s="569"/>
      <c r="K5" s="569"/>
      <c r="L5" s="569"/>
      <c r="M5" s="570"/>
      <c r="N5" s="571" t="s">
        <v>35</v>
      </c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70"/>
    </row>
    <row r="6" spans="1:25" s="172" customFormat="1" ht="26.25" customHeight="1" thickBot="1">
      <c r="A6" s="582"/>
      <c r="B6" s="574" t="s">
        <v>154</v>
      </c>
      <c r="C6" s="563"/>
      <c r="D6" s="563"/>
      <c r="E6" s="563"/>
      <c r="F6" s="575"/>
      <c r="G6" s="564" t="s">
        <v>34</v>
      </c>
      <c r="H6" s="574" t="s">
        <v>155</v>
      </c>
      <c r="I6" s="563"/>
      <c r="J6" s="563"/>
      <c r="K6" s="563"/>
      <c r="L6" s="575"/>
      <c r="M6" s="564" t="s">
        <v>33</v>
      </c>
      <c r="N6" s="562" t="s">
        <v>156</v>
      </c>
      <c r="O6" s="563"/>
      <c r="P6" s="563"/>
      <c r="Q6" s="563"/>
      <c r="R6" s="563"/>
      <c r="S6" s="564" t="s">
        <v>34</v>
      </c>
      <c r="T6" s="562" t="s">
        <v>157</v>
      </c>
      <c r="U6" s="563"/>
      <c r="V6" s="563"/>
      <c r="W6" s="563"/>
      <c r="X6" s="563"/>
      <c r="Y6" s="564" t="s">
        <v>33</v>
      </c>
    </row>
    <row r="7" spans="1:25" s="167" customFormat="1" ht="26.25" customHeight="1">
      <c r="A7" s="583"/>
      <c r="B7" s="587" t="s">
        <v>22</v>
      </c>
      <c r="C7" s="588"/>
      <c r="D7" s="585" t="s">
        <v>21</v>
      </c>
      <c r="E7" s="586"/>
      <c r="F7" s="572" t="s">
        <v>17</v>
      </c>
      <c r="G7" s="565"/>
      <c r="H7" s="587" t="s">
        <v>22</v>
      </c>
      <c r="I7" s="588"/>
      <c r="J7" s="585" t="s">
        <v>21</v>
      </c>
      <c r="K7" s="586"/>
      <c r="L7" s="572" t="s">
        <v>17</v>
      </c>
      <c r="M7" s="565"/>
      <c r="N7" s="588" t="s">
        <v>22</v>
      </c>
      <c r="O7" s="588"/>
      <c r="P7" s="593" t="s">
        <v>21</v>
      </c>
      <c r="Q7" s="588"/>
      <c r="R7" s="572" t="s">
        <v>17</v>
      </c>
      <c r="S7" s="565"/>
      <c r="T7" s="594" t="s">
        <v>22</v>
      </c>
      <c r="U7" s="586"/>
      <c r="V7" s="585" t="s">
        <v>21</v>
      </c>
      <c r="W7" s="589"/>
      <c r="X7" s="572" t="s">
        <v>17</v>
      </c>
      <c r="Y7" s="565"/>
    </row>
    <row r="8" spans="1:25" s="167" customFormat="1" ht="31.5" thickBot="1">
      <c r="A8" s="584"/>
      <c r="B8" s="170" t="s">
        <v>19</v>
      </c>
      <c r="C8" s="168" t="s">
        <v>18</v>
      </c>
      <c r="D8" s="169" t="s">
        <v>19</v>
      </c>
      <c r="E8" s="168" t="s">
        <v>18</v>
      </c>
      <c r="F8" s="573"/>
      <c r="G8" s="566"/>
      <c r="H8" s="170" t="s">
        <v>19</v>
      </c>
      <c r="I8" s="168" t="s">
        <v>18</v>
      </c>
      <c r="J8" s="169" t="s">
        <v>19</v>
      </c>
      <c r="K8" s="168" t="s">
        <v>18</v>
      </c>
      <c r="L8" s="573"/>
      <c r="M8" s="566"/>
      <c r="N8" s="171" t="s">
        <v>19</v>
      </c>
      <c r="O8" s="168" t="s">
        <v>18</v>
      </c>
      <c r="P8" s="169" t="s">
        <v>19</v>
      </c>
      <c r="Q8" s="168" t="s">
        <v>18</v>
      </c>
      <c r="R8" s="573"/>
      <c r="S8" s="566"/>
      <c r="T8" s="170" t="s">
        <v>19</v>
      </c>
      <c r="U8" s="168" t="s">
        <v>18</v>
      </c>
      <c r="V8" s="169" t="s">
        <v>19</v>
      </c>
      <c r="W8" s="168" t="s">
        <v>18</v>
      </c>
      <c r="X8" s="573"/>
      <c r="Y8" s="566"/>
    </row>
    <row r="9" spans="1:25" s="156" customFormat="1" ht="18" customHeight="1" thickBot="1" thickTop="1">
      <c r="A9" s="166" t="s">
        <v>24</v>
      </c>
      <c r="B9" s="165">
        <f>SUM(B10:B36)</f>
        <v>407324</v>
      </c>
      <c r="C9" s="159">
        <f>SUM(C10:C36)</f>
        <v>447224</v>
      </c>
      <c r="D9" s="160">
        <f>SUM(D10:D36)</f>
        <v>5576</v>
      </c>
      <c r="E9" s="159">
        <f>SUM(E10:E36)</f>
        <v>4506</v>
      </c>
      <c r="F9" s="158">
        <f aca="true" t="shared" si="0" ref="F9:F36">SUM(B9:E9)</f>
        <v>864630</v>
      </c>
      <c r="G9" s="162">
        <f aca="true" t="shared" si="1" ref="G9:G36">F9/$F$9</f>
        <v>1</v>
      </c>
      <c r="H9" s="161">
        <f>SUM(H10:H36)</f>
        <v>350928</v>
      </c>
      <c r="I9" s="159">
        <f>SUM(I10:I36)</f>
        <v>395892</v>
      </c>
      <c r="J9" s="160">
        <f>SUM(J10:J36)</f>
        <v>4247</v>
      </c>
      <c r="K9" s="159">
        <f>SUM(K10:K36)</f>
        <v>3759</v>
      </c>
      <c r="L9" s="158">
        <f aca="true" t="shared" si="2" ref="L9:L36">SUM(H9:K9)</f>
        <v>754826</v>
      </c>
      <c r="M9" s="164">
        <f aca="true" t="shared" si="3" ref="M9:M36">IF(ISERROR(F9/L9-1),"         /0",(F9/L9-1))</f>
        <v>0.1454692869614984</v>
      </c>
      <c r="N9" s="163">
        <f>SUM(N10:N36)</f>
        <v>4416736</v>
      </c>
      <c r="O9" s="159">
        <f>SUM(O10:O36)</f>
        <v>4367315</v>
      </c>
      <c r="P9" s="160">
        <f>SUM(P10:P36)</f>
        <v>50526</v>
      </c>
      <c r="Q9" s="159">
        <f>SUM(Q10:Q36)</f>
        <v>49868</v>
      </c>
      <c r="R9" s="158">
        <f aca="true" t="shared" si="4" ref="R9:R36">SUM(N9:Q9)</f>
        <v>8884445</v>
      </c>
      <c r="S9" s="162">
        <f aca="true" t="shared" si="5" ref="S9:S36">R9/$R$9</f>
        <v>1</v>
      </c>
      <c r="T9" s="161">
        <f>SUM(T10:T36)</f>
        <v>3881699</v>
      </c>
      <c r="U9" s="159">
        <f>SUM(U10:U36)</f>
        <v>3835798</v>
      </c>
      <c r="V9" s="160">
        <f>SUM(V10:V36)</f>
        <v>32531</v>
      </c>
      <c r="W9" s="159">
        <f>SUM(W10:W36)</f>
        <v>29945</v>
      </c>
      <c r="X9" s="158">
        <f aca="true" t="shared" si="6" ref="X9:X36">SUM(T9:W9)</f>
        <v>7779973</v>
      </c>
      <c r="Y9" s="157">
        <f>IF(ISERROR(R9/X9-1),"         /0",(R9/X9-1))</f>
        <v>0.14196347468043902</v>
      </c>
    </row>
    <row r="10" spans="1:25" ht="19.5" customHeight="1" thickTop="1">
      <c r="A10" s="155" t="s">
        <v>158</v>
      </c>
      <c r="B10" s="153">
        <v>124480</v>
      </c>
      <c r="C10" s="149">
        <v>134590</v>
      </c>
      <c r="D10" s="150">
        <v>3777</v>
      </c>
      <c r="E10" s="149">
        <v>3334</v>
      </c>
      <c r="F10" s="148">
        <f t="shared" si="0"/>
        <v>266181</v>
      </c>
      <c r="G10" s="152">
        <f t="shared" si="1"/>
        <v>0.3078553832275077</v>
      </c>
      <c r="H10" s="151">
        <v>124686</v>
      </c>
      <c r="I10" s="149">
        <v>140769</v>
      </c>
      <c r="J10" s="150">
        <v>2848</v>
      </c>
      <c r="K10" s="149">
        <v>2511</v>
      </c>
      <c r="L10" s="148">
        <f t="shared" si="2"/>
        <v>270814</v>
      </c>
      <c r="M10" s="154">
        <f t="shared" si="3"/>
        <v>-0.0171076827638158</v>
      </c>
      <c r="N10" s="153">
        <v>1468686</v>
      </c>
      <c r="O10" s="149">
        <v>1484778</v>
      </c>
      <c r="P10" s="150">
        <v>40398</v>
      </c>
      <c r="Q10" s="149">
        <v>40029</v>
      </c>
      <c r="R10" s="148">
        <f t="shared" si="4"/>
        <v>3033891</v>
      </c>
      <c r="S10" s="152">
        <f t="shared" si="5"/>
        <v>0.34148345788622697</v>
      </c>
      <c r="T10" s="151">
        <v>1399609</v>
      </c>
      <c r="U10" s="149">
        <v>1393043</v>
      </c>
      <c r="V10" s="150">
        <v>14508</v>
      </c>
      <c r="W10" s="149">
        <v>12399</v>
      </c>
      <c r="X10" s="148">
        <f t="shared" si="6"/>
        <v>2819559</v>
      </c>
      <c r="Y10" s="147">
        <f aca="true" t="shared" si="7" ref="Y10:Y36">IF(ISERROR(R10/X10-1),"         /0",IF(R10/X10&gt;5,"  *  ",(R10/X10-1)))</f>
        <v>0.07601614295001458</v>
      </c>
    </row>
    <row r="11" spans="1:25" ht="19.5" customHeight="1">
      <c r="A11" s="146" t="s">
        <v>161</v>
      </c>
      <c r="B11" s="144">
        <v>62753</v>
      </c>
      <c r="C11" s="140">
        <v>73146</v>
      </c>
      <c r="D11" s="141">
        <v>417</v>
      </c>
      <c r="E11" s="140">
        <v>0</v>
      </c>
      <c r="F11" s="139">
        <f t="shared" si="0"/>
        <v>136316</v>
      </c>
      <c r="G11" s="143">
        <f t="shared" si="1"/>
        <v>0.15765818905196444</v>
      </c>
      <c r="H11" s="142">
        <v>56678</v>
      </c>
      <c r="I11" s="140">
        <v>64595</v>
      </c>
      <c r="J11" s="141">
        <v>308</v>
      </c>
      <c r="K11" s="140"/>
      <c r="L11" s="139">
        <f t="shared" si="2"/>
        <v>121581</v>
      </c>
      <c r="M11" s="145">
        <f t="shared" si="3"/>
        <v>0.12119492354890982</v>
      </c>
      <c r="N11" s="144">
        <v>633488</v>
      </c>
      <c r="O11" s="140">
        <v>615229</v>
      </c>
      <c r="P11" s="141">
        <v>2566</v>
      </c>
      <c r="Q11" s="140">
        <v>2382</v>
      </c>
      <c r="R11" s="139">
        <f t="shared" si="4"/>
        <v>1253665</v>
      </c>
      <c r="S11" s="143">
        <f t="shared" si="5"/>
        <v>0.14110785760956368</v>
      </c>
      <c r="T11" s="142">
        <v>606390</v>
      </c>
      <c r="U11" s="140">
        <v>589336</v>
      </c>
      <c r="V11" s="141">
        <v>3384</v>
      </c>
      <c r="W11" s="140">
        <v>3499</v>
      </c>
      <c r="X11" s="139">
        <f t="shared" si="6"/>
        <v>1202609</v>
      </c>
      <c r="Y11" s="138">
        <f t="shared" si="7"/>
        <v>0.04245436380402934</v>
      </c>
    </row>
    <row r="12" spans="1:25" ht="19.5" customHeight="1">
      <c r="A12" s="146" t="s">
        <v>180</v>
      </c>
      <c r="B12" s="144">
        <v>27137</v>
      </c>
      <c r="C12" s="140">
        <v>30075</v>
      </c>
      <c r="D12" s="141">
        <v>0</v>
      </c>
      <c r="E12" s="140">
        <v>0</v>
      </c>
      <c r="F12" s="139">
        <f>SUM(B12:E12)</f>
        <v>57212</v>
      </c>
      <c r="G12" s="143">
        <f>F12/$F$9</f>
        <v>0.06616934411251055</v>
      </c>
      <c r="H12" s="142">
        <v>21519</v>
      </c>
      <c r="I12" s="140">
        <v>24330</v>
      </c>
      <c r="J12" s="141"/>
      <c r="K12" s="140"/>
      <c r="L12" s="139">
        <f>SUM(H12:K12)</f>
        <v>45849</v>
      </c>
      <c r="M12" s="145">
        <f>IF(ISERROR(F12/L12-1),"         /0",(F12/L12-1))</f>
        <v>0.24783528539335653</v>
      </c>
      <c r="N12" s="144">
        <v>248243</v>
      </c>
      <c r="O12" s="140">
        <v>248045</v>
      </c>
      <c r="P12" s="141"/>
      <c r="Q12" s="140"/>
      <c r="R12" s="139">
        <f>SUM(N12:Q12)</f>
        <v>496288</v>
      </c>
      <c r="S12" s="143">
        <f>R12/$R$9</f>
        <v>0.05586032667206561</v>
      </c>
      <c r="T12" s="142">
        <v>243311</v>
      </c>
      <c r="U12" s="140">
        <v>244073</v>
      </c>
      <c r="V12" s="141"/>
      <c r="W12" s="140"/>
      <c r="X12" s="139">
        <f>SUM(T12:W12)</f>
        <v>487384</v>
      </c>
      <c r="Y12" s="138">
        <f>IF(ISERROR(R12/X12-1),"         /0",IF(R12/X12&gt;5,"  *  ",(R12/X12-1)))</f>
        <v>0.018268962460811222</v>
      </c>
    </row>
    <row r="13" spans="1:25" ht="19.5" customHeight="1">
      <c r="A13" s="146" t="s">
        <v>181</v>
      </c>
      <c r="B13" s="144">
        <v>26463</v>
      </c>
      <c r="C13" s="140">
        <v>21442</v>
      </c>
      <c r="D13" s="141">
        <v>0</v>
      </c>
      <c r="E13" s="140">
        <v>0</v>
      </c>
      <c r="F13" s="139">
        <f aca="true" t="shared" si="8" ref="F13:F22">SUM(B13:E13)</f>
        <v>47905</v>
      </c>
      <c r="G13" s="143">
        <f aca="true" t="shared" si="9" ref="G13:G19">F13/$F$9</f>
        <v>0.05540520222522929</v>
      </c>
      <c r="H13" s="142">
        <v>21536</v>
      </c>
      <c r="I13" s="140">
        <v>17842</v>
      </c>
      <c r="J13" s="141"/>
      <c r="K13" s="140"/>
      <c r="L13" s="139">
        <f aca="true" t="shared" si="10" ref="L13:L22">SUM(H13:K13)</f>
        <v>39378</v>
      </c>
      <c r="M13" s="145">
        <f aca="true" t="shared" si="11" ref="M13:M22">IF(ISERROR(F13/L13-1),"         /0",(F13/L13-1))</f>
        <v>0.21654223170298126</v>
      </c>
      <c r="N13" s="144">
        <v>299722</v>
      </c>
      <c r="O13" s="140">
        <v>282060</v>
      </c>
      <c r="P13" s="141"/>
      <c r="Q13" s="140"/>
      <c r="R13" s="139">
        <f aca="true" t="shared" si="12" ref="R13:R22">SUM(N13:Q13)</f>
        <v>581782</v>
      </c>
      <c r="S13" s="143">
        <f aca="true" t="shared" si="13" ref="S13:S19">R13/$R$9</f>
        <v>0.065483212513556</v>
      </c>
      <c r="T13" s="142">
        <v>225578</v>
      </c>
      <c r="U13" s="140">
        <v>215701</v>
      </c>
      <c r="V13" s="141"/>
      <c r="W13" s="140"/>
      <c r="X13" s="139">
        <f aca="true" t="shared" si="14" ref="X13:X22">SUM(T13:W13)</f>
        <v>441279</v>
      </c>
      <c r="Y13" s="138">
        <f aca="true" t="shared" si="15" ref="Y13:Y22">IF(ISERROR(R13/X13-1),"         /0",IF(R13/X13&gt;5,"  *  ",(R13/X13-1)))</f>
        <v>0.3183994706296924</v>
      </c>
    </row>
    <row r="14" spans="1:25" ht="19.5" customHeight="1">
      <c r="A14" s="146" t="s">
        <v>182</v>
      </c>
      <c r="B14" s="144">
        <v>19451</v>
      </c>
      <c r="C14" s="140">
        <v>20416</v>
      </c>
      <c r="D14" s="141">
        <v>0</v>
      </c>
      <c r="E14" s="140">
        <v>0</v>
      </c>
      <c r="F14" s="139">
        <f t="shared" si="8"/>
        <v>39867</v>
      </c>
      <c r="G14" s="143">
        <f t="shared" si="9"/>
        <v>0.04610874015474827</v>
      </c>
      <c r="H14" s="142">
        <v>9941</v>
      </c>
      <c r="I14" s="140">
        <v>10394</v>
      </c>
      <c r="J14" s="141"/>
      <c r="K14" s="140"/>
      <c r="L14" s="139">
        <f t="shared" si="10"/>
        <v>20335</v>
      </c>
      <c r="M14" s="145">
        <f t="shared" si="11"/>
        <v>0.9605114334890583</v>
      </c>
      <c r="N14" s="144">
        <v>152877</v>
      </c>
      <c r="O14" s="140">
        <v>150080</v>
      </c>
      <c r="P14" s="141"/>
      <c r="Q14" s="140"/>
      <c r="R14" s="139">
        <f t="shared" si="12"/>
        <v>302957</v>
      </c>
      <c r="S14" s="143">
        <f t="shared" si="13"/>
        <v>0.03409971022388005</v>
      </c>
      <c r="T14" s="142">
        <v>83162</v>
      </c>
      <c r="U14" s="140">
        <v>82073</v>
      </c>
      <c r="V14" s="141"/>
      <c r="W14" s="140"/>
      <c r="X14" s="139">
        <f t="shared" si="14"/>
        <v>165235</v>
      </c>
      <c r="Y14" s="138">
        <f t="shared" si="15"/>
        <v>0.83349169364844</v>
      </c>
    </row>
    <row r="15" spans="1:25" ht="19.5" customHeight="1">
      <c r="A15" s="146" t="s">
        <v>159</v>
      </c>
      <c r="B15" s="144">
        <v>17056</v>
      </c>
      <c r="C15" s="140">
        <v>20600</v>
      </c>
      <c r="D15" s="141">
        <v>138</v>
      </c>
      <c r="E15" s="140">
        <v>0</v>
      </c>
      <c r="F15" s="139">
        <f t="shared" si="8"/>
        <v>37794</v>
      </c>
      <c r="G15" s="143">
        <f t="shared" si="9"/>
        <v>0.04371118281808404</v>
      </c>
      <c r="H15" s="142">
        <v>5805</v>
      </c>
      <c r="I15" s="140">
        <v>8234</v>
      </c>
      <c r="J15" s="141"/>
      <c r="K15" s="140"/>
      <c r="L15" s="139">
        <f t="shared" si="10"/>
        <v>14039</v>
      </c>
      <c r="M15" s="145">
        <f t="shared" si="11"/>
        <v>1.6920720849063322</v>
      </c>
      <c r="N15" s="144">
        <v>126249</v>
      </c>
      <c r="O15" s="140">
        <v>128979</v>
      </c>
      <c r="P15" s="141">
        <v>390</v>
      </c>
      <c r="Q15" s="140">
        <v>251</v>
      </c>
      <c r="R15" s="139">
        <f t="shared" si="12"/>
        <v>255869</v>
      </c>
      <c r="S15" s="143">
        <f t="shared" si="13"/>
        <v>0.02879966053028636</v>
      </c>
      <c r="T15" s="142">
        <v>44667</v>
      </c>
      <c r="U15" s="140">
        <v>48112</v>
      </c>
      <c r="V15" s="141"/>
      <c r="W15" s="140"/>
      <c r="X15" s="139">
        <f t="shared" si="14"/>
        <v>92779</v>
      </c>
      <c r="Y15" s="138">
        <f t="shared" si="15"/>
        <v>1.7578331303419956</v>
      </c>
    </row>
    <row r="16" spans="1:25" ht="19.5" customHeight="1">
      <c r="A16" s="146" t="s">
        <v>183</v>
      </c>
      <c r="B16" s="144">
        <v>15913</v>
      </c>
      <c r="C16" s="140">
        <v>16588</v>
      </c>
      <c r="D16" s="141">
        <v>0</v>
      </c>
      <c r="E16" s="140">
        <v>0</v>
      </c>
      <c r="F16" s="139">
        <f t="shared" si="8"/>
        <v>32501</v>
      </c>
      <c r="G16" s="143">
        <f t="shared" si="9"/>
        <v>0.03758948914564612</v>
      </c>
      <c r="H16" s="142">
        <v>11093</v>
      </c>
      <c r="I16" s="140">
        <v>11282</v>
      </c>
      <c r="J16" s="141"/>
      <c r="K16" s="140"/>
      <c r="L16" s="139">
        <f t="shared" si="10"/>
        <v>22375</v>
      </c>
      <c r="M16" s="145">
        <f t="shared" si="11"/>
        <v>0.4525586592178772</v>
      </c>
      <c r="N16" s="144">
        <v>162317</v>
      </c>
      <c r="O16" s="140">
        <v>155067</v>
      </c>
      <c r="P16" s="141">
        <v>139</v>
      </c>
      <c r="Q16" s="140">
        <v>84</v>
      </c>
      <c r="R16" s="139">
        <f t="shared" si="12"/>
        <v>317607</v>
      </c>
      <c r="S16" s="143">
        <f t="shared" si="13"/>
        <v>0.03574865959550653</v>
      </c>
      <c r="T16" s="142">
        <v>100048</v>
      </c>
      <c r="U16" s="140">
        <v>99950</v>
      </c>
      <c r="V16" s="141">
        <v>708</v>
      </c>
      <c r="W16" s="140">
        <v>654</v>
      </c>
      <c r="X16" s="139">
        <f t="shared" si="14"/>
        <v>201360</v>
      </c>
      <c r="Y16" s="138">
        <f t="shared" si="15"/>
        <v>0.5773092967818831</v>
      </c>
    </row>
    <row r="17" spans="1:25" ht="19.5" customHeight="1">
      <c r="A17" s="146" t="s">
        <v>184</v>
      </c>
      <c r="B17" s="144">
        <v>13448</v>
      </c>
      <c r="C17" s="140">
        <v>13818</v>
      </c>
      <c r="D17" s="141">
        <v>0</v>
      </c>
      <c r="E17" s="140">
        <v>0</v>
      </c>
      <c r="F17" s="139">
        <f t="shared" si="8"/>
        <v>27266</v>
      </c>
      <c r="G17" s="143">
        <f t="shared" si="9"/>
        <v>0.0315348761898153</v>
      </c>
      <c r="H17" s="142">
        <v>12096</v>
      </c>
      <c r="I17" s="140">
        <v>13491</v>
      </c>
      <c r="J17" s="141"/>
      <c r="K17" s="140"/>
      <c r="L17" s="139">
        <f t="shared" si="10"/>
        <v>25587</v>
      </c>
      <c r="M17" s="145">
        <f t="shared" si="11"/>
        <v>0.06561925978035732</v>
      </c>
      <c r="N17" s="144">
        <v>134455</v>
      </c>
      <c r="O17" s="140">
        <v>129144</v>
      </c>
      <c r="P17" s="141"/>
      <c r="Q17" s="140"/>
      <c r="R17" s="139">
        <f t="shared" si="12"/>
        <v>263599</v>
      </c>
      <c r="S17" s="143">
        <f t="shared" si="13"/>
        <v>0.029669720505895416</v>
      </c>
      <c r="T17" s="142">
        <v>132719</v>
      </c>
      <c r="U17" s="140">
        <v>131993</v>
      </c>
      <c r="V17" s="141"/>
      <c r="W17" s="140"/>
      <c r="X17" s="139">
        <f t="shared" si="14"/>
        <v>264712</v>
      </c>
      <c r="Y17" s="138">
        <f t="shared" si="15"/>
        <v>-0.0042045694943939615</v>
      </c>
    </row>
    <row r="18" spans="1:25" ht="19.5" customHeight="1">
      <c r="A18" s="146" t="s">
        <v>185</v>
      </c>
      <c r="B18" s="144">
        <v>11936</v>
      </c>
      <c r="C18" s="140">
        <v>12245</v>
      </c>
      <c r="D18" s="141">
        <v>0</v>
      </c>
      <c r="E18" s="140">
        <v>0</v>
      </c>
      <c r="F18" s="139">
        <f t="shared" si="8"/>
        <v>24181</v>
      </c>
      <c r="G18" s="143">
        <f t="shared" si="9"/>
        <v>0.027966876004765044</v>
      </c>
      <c r="H18" s="142">
        <v>2917</v>
      </c>
      <c r="I18" s="140">
        <v>3363</v>
      </c>
      <c r="J18" s="141"/>
      <c r="K18" s="140"/>
      <c r="L18" s="139">
        <f t="shared" si="10"/>
        <v>6280</v>
      </c>
      <c r="M18" s="145">
        <f t="shared" si="11"/>
        <v>2.8504777070063696</v>
      </c>
      <c r="N18" s="144">
        <v>100952</v>
      </c>
      <c r="O18" s="140">
        <v>96490</v>
      </c>
      <c r="P18" s="141">
        <v>430</v>
      </c>
      <c r="Q18" s="140">
        <v>309</v>
      </c>
      <c r="R18" s="139">
        <f t="shared" si="12"/>
        <v>198181</v>
      </c>
      <c r="S18" s="143">
        <f t="shared" si="13"/>
        <v>0.022306514363024364</v>
      </c>
      <c r="T18" s="142">
        <v>24562</v>
      </c>
      <c r="U18" s="140">
        <v>25680</v>
      </c>
      <c r="V18" s="141">
        <v>359</v>
      </c>
      <c r="W18" s="140">
        <v>557</v>
      </c>
      <c r="X18" s="139">
        <f t="shared" si="14"/>
        <v>51158</v>
      </c>
      <c r="Y18" s="138">
        <f t="shared" si="15"/>
        <v>2.8739004652253803</v>
      </c>
    </row>
    <row r="19" spans="1:25" ht="19.5" customHeight="1">
      <c r="A19" s="146" t="s">
        <v>186</v>
      </c>
      <c r="B19" s="144">
        <v>10355</v>
      </c>
      <c r="C19" s="140">
        <v>12250</v>
      </c>
      <c r="D19" s="141">
        <v>0</v>
      </c>
      <c r="E19" s="140">
        <v>0</v>
      </c>
      <c r="F19" s="139">
        <f t="shared" si="8"/>
        <v>22605</v>
      </c>
      <c r="G19" s="143">
        <f t="shared" si="9"/>
        <v>0.026144131015578918</v>
      </c>
      <c r="H19" s="142">
        <v>9414</v>
      </c>
      <c r="I19" s="140">
        <v>8870</v>
      </c>
      <c r="J19" s="141"/>
      <c r="K19" s="140"/>
      <c r="L19" s="139">
        <f t="shared" si="10"/>
        <v>18284</v>
      </c>
      <c r="M19" s="145">
        <f t="shared" si="11"/>
        <v>0.23632684314154462</v>
      </c>
      <c r="N19" s="144">
        <v>130016</v>
      </c>
      <c r="O19" s="140">
        <v>122903</v>
      </c>
      <c r="P19" s="141"/>
      <c r="Q19" s="140"/>
      <c r="R19" s="139">
        <f t="shared" si="12"/>
        <v>252919</v>
      </c>
      <c r="S19" s="143">
        <f t="shared" si="13"/>
        <v>0.02846761953053905</v>
      </c>
      <c r="T19" s="142">
        <v>110081</v>
      </c>
      <c r="U19" s="140">
        <v>98491</v>
      </c>
      <c r="V19" s="141"/>
      <c r="W19" s="140"/>
      <c r="X19" s="139">
        <f t="shared" si="14"/>
        <v>208572</v>
      </c>
      <c r="Y19" s="138">
        <f t="shared" si="15"/>
        <v>0.2126220202136433</v>
      </c>
    </row>
    <row r="20" spans="1:25" ht="19.5" customHeight="1">
      <c r="A20" s="146" t="s">
        <v>187</v>
      </c>
      <c r="B20" s="144">
        <v>10449</v>
      </c>
      <c r="C20" s="140">
        <v>11916</v>
      </c>
      <c r="D20" s="141">
        <v>0</v>
      </c>
      <c r="E20" s="140">
        <v>0</v>
      </c>
      <c r="F20" s="139">
        <f t="shared" si="8"/>
        <v>22365</v>
      </c>
      <c r="G20" s="143">
        <f t="shared" si="1"/>
        <v>0.02586655563651504</v>
      </c>
      <c r="H20" s="142">
        <v>11219</v>
      </c>
      <c r="I20" s="140">
        <v>12894</v>
      </c>
      <c r="J20" s="141"/>
      <c r="K20" s="140"/>
      <c r="L20" s="139">
        <f t="shared" si="10"/>
        <v>24113</v>
      </c>
      <c r="M20" s="145">
        <f t="shared" si="11"/>
        <v>-0.07249201675444783</v>
      </c>
      <c r="N20" s="144">
        <v>128260</v>
      </c>
      <c r="O20" s="140">
        <v>127861</v>
      </c>
      <c r="P20" s="141"/>
      <c r="Q20" s="140"/>
      <c r="R20" s="139">
        <f t="shared" si="12"/>
        <v>256121</v>
      </c>
      <c r="S20" s="143">
        <f t="shared" si="5"/>
        <v>0.028828024710603757</v>
      </c>
      <c r="T20" s="142">
        <v>103663</v>
      </c>
      <c r="U20" s="140">
        <v>104339</v>
      </c>
      <c r="V20" s="141"/>
      <c r="W20" s="140"/>
      <c r="X20" s="139">
        <f t="shared" si="14"/>
        <v>208002</v>
      </c>
      <c r="Y20" s="138">
        <f t="shared" si="15"/>
        <v>0.231339121739214</v>
      </c>
    </row>
    <row r="21" spans="1:25" ht="19.5" customHeight="1">
      <c r="A21" s="146" t="s">
        <v>188</v>
      </c>
      <c r="B21" s="144">
        <v>8576</v>
      </c>
      <c r="C21" s="140">
        <v>10924</v>
      </c>
      <c r="D21" s="141">
        <v>0</v>
      </c>
      <c r="E21" s="140">
        <v>0</v>
      </c>
      <c r="F21" s="139">
        <f t="shared" si="8"/>
        <v>19500</v>
      </c>
      <c r="G21" s="143">
        <f t="shared" si="1"/>
        <v>0.02255299954894001</v>
      </c>
      <c r="H21" s="142">
        <v>5000</v>
      </c>
      <c r="I21" s="140">
        <v>7538</v>
      </c>
      <c r="J21" s="141"/>
      <c r="K21" s="140"/>
      <c r="L21" s="139">
        <f t="shared" si="10"/>
        <v>12538</v>
      </c>
      <c r="M21" s="145">
        <f t="shared" si="11"/>
        <v>0.5552719732014675</v>
      </c>
      <c r="N21" s="144">
        <v>98756</v>
      </c>
      <c r="O21" s="140">
        <v>108837</v>
      </c>
      <c r="P21" s="141"/>
      <c r="Q21" s="140"/>
      <c r="R21" s="139">
        <f t="shared" si="12"/>
        <v>207593</v>
      </c>
      <c r="S21" s="143">
        <f t="shared" si="5"/>
        <v>0.023365893986624937</v>
      </c>
      <c r="T21" s="142">
        <v>65197</v>
      </c>
      <c r="U21" s="140">
        <v>66593</v>
      </c>
      <c r="V21" s="141"/>
      <c r="W21" s="140"/>
      <c r="X21" s="139">
        <f t="shared" si="14"/>
        <v>131790</v>
      </c>
      <c r="Y21" s="138">
        <f t="shared" si="15"/>
        <v>0.5751802109416495</v>
      </c>
    </row>
    <row r="22" spans="1:25" ht="19.5" customHeight="1">
      <c r="A22" s="146" t="s">
        <v>189</v>
      </c>
      <c r="B22" s="144">
        <v>8214</v>
      </c>
      <c r="C22" s="140">
        <v>9577</v>
      </c>
      <c r="D22" s="141">
        <v>0</v>
      </c>
      <c r="E22" s="140">
        <v>0</v>
      </c>
      <c r="F22" s="139">
        <f t="shared" si="8"/>
        <v>17791</v>
      </c>
      <c r="G22" s="143">
        <f t="shared" si="1"/>
        <v>0.020576431537189317</v>
      </c>
      <c r="H22" s="142">
        <v>10534</v>
      </c>
      <c r="I22" s="140">
        <v>13860</v>
      </c>
      <c r="J22" s="141"/>
      <c r="K22" s="140"/>
      <c r="L22" s="139">
        <f t="shared" si="10"/>
        <v>24394</v>
      </c>
      <c r="M22" s="145">
        <f t="shared" si="11"/>
        <v>-0.27068131507747806</v>
      </c>
      <c r="N22" s="144">
        <v>104275</v>
      </c>
      <c r="O22" s="140">
        <v>104239</v>
      </c>
      <c r="P22" s="141"/>
      <c r="Q22" s="140"/>
      <c r="R22" s="139">
        <f t="shared" si="12"/>
        <v>208514</v>
      </c>
      <c r="S22" s="143">
        <f t="shared" si="5"/>
        <v>0.02346955831230876</v>
      </c>
      <c r="T22" s="142">
        <v>140686</v>
      </c>
      <c r="U22" s="140">
        <v>141361</v>
      </c>
      <c r="V22" s="141"/>
      <c r="W22" s="140"/>
      <c r="X22" s="139">
        <f t="shared" si="14"/>
        <v>282047</v>
      </c>
      <c r="Y22" s="138">
        <f t="shared" si="15"/>
        <v>-0.2607118671710743</v>
      </c>
    </row>
    <row r="23" spans="1:25" ht="19.5" customHeight="1">
      <c r="A23" s="146" t="s">
        <v>190</v>
      </c>
      <c r="B23" s="144">
        <v>6989</v>
      </c>
      <c r="C23" s="140">
        <v>8842</v>
      </c>
      <c r="D23" s="141">
        <v>631</v>
      </c>
      <c r="E23" s="140">
        <v>693</v>
      </c>
      <c r="F23" s="139">
        <f t="shared" si="0"/>
        <v>17155</v>
      </c>
      <c r="G23" s="143">
        <f t="shared" si="1"/>
        <v>0.019840856782670044</v>
      </c>
      <c r="H23" s="142">
        <v>7810</v>
      </c>
      <c r="I23" s="140">
        <v>9369</v>
      </c>
      <c r="J23" s="141">
        <v>656</v>
      </c>
      <c r="K23" s="140">
        <v>656</v>
      </c>
      <c r="L23" s="139">
        <f t="shared" si="2"/>
        <v>18491</v>
      </c>
      <c r="M23" s="145">
        <f t="shared" si="3"/>
        <v>-0.07225136552917633</v>
      </c>
      <c r="N23" s="144">
        <v>69373</v>
      </c>
      <c r="O23" s="140">
        <v>68940</v>
      </c>
      <c r="P23" s="141">
        <v>4556</v>
      </c>
      <c r="Q23" s="140">
        <v>4759</v>
      </c>
      <c r="R23" s="139">
        <f t="shared" si="4"/>
        <v>147628</v>
      </c>
      <c r="S23" s="143">
        <f t="shared" si="5"/>
        <v>0.01661645719006646</v>
      </c>
      <c r="T23" s="142">
        <v>72250</v>
      </c>
      <c r="U23" s="140">
        <v>72227</v>
      </c>
      <c r="V23" s="141">
        <v>5551</v>
      </c>
      <c r="W23" s="140">
        <v>5300</v>
      </c>
      <c r="X23" s="139">
        <f t="shared" si="6"/>
        <v>155328</v>
      </c>
      <c r="Y23" s="138">
        <f t="shared" si="7"/>
        <v>-0.04957251751133085</v>
      </c>
    </row>
    <row r="24" spans="1:25" ht="19.5" customHeight="1">
      <c r="A24" s="146" t="s">
        <v>191</v>
      </c>
      <c r="B24" s="144">
        <v>7618</v>
      </c>
      <c r="C24" s="140">
        <v>8195</v>
      </c>
      <c r="D24" s="141">
        <v>0</v>
      </c>
      <c r="E24" s="140">
        <v>0</v>
      </c>
      <c r="F24" s="139">
        <f t="shared" si="0"/>
        <v>15813</v>
      </c>
      <c r="G24" s="143">
        <f t="shared" si="1"/>
        <v>0.0182887477880712</v>
      </c>
      <c r="H24" s="142">
        <v>6029</v>
      </c>
      <c r="I24" s="140">
        <v>7086</v>
      </c>
      <c r="J24" s="141"/>
      <c r="K24" s="140"/>
      <c r="L24" s="139">
        <f t="shared" si="2"/>
        <v>13115</v>
      </c>
      <c r="M24" s="145">
        <f t="shared" si="3"/>
        <v>0.20571864277544805</v>
      </c>
      <c r="N24" s="144">
        <v>86708</v>
      </c>
      <c r="O24" s="140">
        <v>84108</v>
      </c>
      <c r="P24" s="141"/>
      <c r="Q24" s="140"/>
      <c r="R24" s="139">
        <f t="shared" si="4"/>
        <v>170816</v>
      </c>
      <c r="S24" s="143">
        <f t="shared" si="5"/>
        <v>0.019226412004351424</v>
      </c>
      <c r="T24" s="142">
        <v>78681</v>
      </c>
      <c r="U24" s="140">
        <v>77436</v>
      </c>
      <c r="V24" s="141"/>
      <c r="W24" s="140"/>
      <c r="X24" s="139">
        <f t="shared" si="6"/>
        <v>156117</v>
      </c>
      <c r="Y24" s="138">
        <f t="shared" si="7"/>
        <v>0.09415374366660911</v>
      </c>
    </row>
    <row r="25" spans="1:25" ht="19.5" customHeight="1">
      <c r="A25" s="146" t="s">
        <v>192</v>
      </c>
      <c r="B25" s="144">
        <v>7437</v>
      </c>
      <c r="C25" s="140">
        <v>8157</v>
      </c>
      <c r="D25" s="141">
        <v>0</v>
      </c>
      <c r="E25" s="140">
        <v>0</v>
      </c>
      <c r="F25" s="139">
        <f t="shared" si="0"/>
        <v>15594</v>
      </c>
      <c r="G25" s="143">
        <f t="shared" si="1"/>
        <v>0.01803546025467541</v>
      </c>
      <c r="H25" s="142">
        <v>7168</v>
      </c>
      <c r="I25" s="140">
        <v>7858</v>
      </c>
      <c r="J25" s="141"/>
      <c r="K25" s="140"/>
      <c r="L25" s="139">
        <f t="shared" si="2"/>
        <v>15026</v>
      </c>
      <c r="M25" s="145">
        <f t="shared" si="3"/>
        <v>0.037801144682550136</v>
      </c>
      <c r="N25" s="144">
        <v>83920</v>
      </c>
      <c r="O25" s="140">
        <v>81817</v>
      </c>
      <c r="P25" s="141"/>
      <c r="Q25" s="140"/>
      <c r="R25" s="139">
        <f t="shared" si="4"/>
        <v>165737</v>
      </c>
      <c r="S25" s="143">
        <f t="shared" si="5"/>
        <v>0.018654738703430547</v>
      </c>
      <c r="T25" s="142">
        <v>85301</v>
      </c>
      <c r="U25" s="140">
        <v>83582</v>
      </c>
      <c r="V25" s="141"/>
      <c r="W25" s="140"/>
      <c r="X25" s="139">
        <f t="shared" si="6"/>
        <v>168883</v>
      </c>
      <c r="Y25" s="138">
        <f t="shared" si="7"/>
        <v>-0.018628281117696877</v>
      </c>
    </row>
    <row r="26" spans="1:25" ht="19.5" customHeight="1">
      <c r="A26" s="146" t="s">
        <v>193</v>
      </c>
      <c r="B26" s="144">
        <v>6085</v>
      </c>
      <c r="C26" s="140">
        <v>8074</v>
      </c>
      <c r="D26" s="141">
        <v>0</v>
      </c>
      <c r="E26" s="140">
        <v>0</v>
      </c>
      <c r="F26" s="139">
        <f t="shared" si="0"/>
        <v>14159</v>
      </c>
      <c r="G26" s="143">
        <f t="shared" si="1"/>
        <v>0.01637579080068931</v>
      </c>
      <c r="H26" s="142">
        <v>6009</v>
      </c>
      <c r="I26" s="140">
        <v>8067</v>
      </c>
      <c r="J26" s="141"/>
      <c r="K26" s="140"/>
      <c r="L26" s="139">
        <f t="shared" si="2"/>
        <v>14076</v>
      </c>
      <c r="M26" s="145">
        <f t="shared" si="3"/>
        <v>0.005896561523160093</v>
      </c>
      <c r="N26" s="144">
        <v>91879</v>
      </c>
      <c r="O26" s="140">
        <v>87912</v>
      </c>
      <c r="P26" s="141"/>
      <c r="Q26" s="140"/>
      <c r="R26" s="139">
        <f t="shared" si="4"/>
        <v>179791</v>
      </c>
      <c r="S26" s="143">
        <f t="shared" si="5"/>
        <v>0.020236604537480957</v>
      </c>
      <c r="T26" s="142">
        <v>70409</v>
      </c>
      <c r="U26" s="140">
        <v>70201</v>
      </c>
      <c r="V26" s="141"/>
      <c r="W26" s="140"/>
      <c r="X26" s="139">
        <f t="shared" si="6"/>
        <v>140610</v>
      </c>
      <c r="Y26" s="138">
        <f t="shared" si="7"/>
        <v>0.2786501671289383</v>
      </c>
    </row>
    <row r="27" spans="1:25" ht="19.5" customHeight="1">
      <c r="A27" s="146" t="s">
        <v>194</v>
      </c>
      <c r="B27" s="144">
        <v>6530</v>
      </c>
      <c r="C27" s="140">
        <v>7139</v>
      </c>
      <c r="D27" s="141">
        <v>0</v>
      </c>
      <c r="E27" s="140">
        <v>0</v>
      </c>
      <c r="F27" s="139">
        <f t="shared" si="0"/>
        <v>13669</v>
      </c>
      <c r="G27" s="143">
        <f t="shared" si="1"/>
        <v>0.01580907440176723</v>
      </c>
      <c r="H27" s="142">
        <v>4860</v>
      </c>
      <c r="I27" s="140">
        <v>4810</v>
      </c>
      <c r="J27" s="141"/>
      <c r="K27" s="140"/>
      <c r="L27" s="139">
        <f t="shared" si="2"/>
        <v>9670</v>
      </c>
      <c r="M27" s="145" t="s">
        <v>49</v>
      </c>
      <c r="N27" s="144">
        <v>57208</v>
      </c>
      <c r="O27" s="140">
        <v>58941</v>
      </c>
      <c r="P27" s="141">
        <v>138</v>
      </c>
      <c r="Q27" s="140">
        <v>135</v>
      </c>
      <c r="R27" s="139">
        <f t="shared" si="4"/>
        <v>116422</v>
      </c>
      <c r="S27" s="143">
        <f t="shared" si="5"/>
        <v>0.013104026194095411</v>
      </c>
      <c r="T27" s="142">
        <v>43545</v>
      </c>
      <c r="U27" s="140">
        <v>42945</v>
      </c>
      <c r="V27" s="141"/>
      <c r="W27" s="140"/>
      <c r="X27" s="139">
        <f t="shared" si="6"/>
        <v>86490</v>
      </c>
      <c r="Y27" s="138">
        <f t="shared" si="7"/>
        <v>0.34607469071568975</v>
      </c>
    </row>
    <row r="28" spans="1:25" ht="19.5" customHeight="1">
      <c r="A28" s="146" t="s">
        <v>195</v>
      </c>
      <c r="B28" s="144">
        <v>3277</v>
      </c>
      <c r="C28" s="140">
        <v>4453</v>
      </c>
      <c r="D28" s="141">
        <v>0</v>
      </c>
      <c r="E28" s="140">
        <v>0</v>
      </c>
      <c r="F28" s="139">
        <f t="shared" si="0"/>
        <v>7730</v>
      </c>
      <c r="G28" s="143">
        <f t="shared" si="1"/>
        <v>0.008940240334015706</v>
      </c>
      <c r="H28" s="142">
        <v>3004</v>
      </c>
      <c r="I28" s="140">
        <v>4520</v>
      </c>
      <c r="J28" s="141"/>
      <c r="K28" s="140"/>
      <c r="L28" s="139">
        <f t="shared" si="2"/>
        <v>7524</v>
      </c>
      <c r="M28" s="145">
        <f t="shared" si="3"/>
        <v>0.02737905369484306</v>
      </c>
      <c r="N28" s="144">
        <v>45919</v>
      </c>
      <c r="O28" s="140">
        <v>45880</v>
      </c>
      <c r="P28" s="141"/>
      <c r="Q28" s="140"/>
      <c r="R28" s="139">
        <f t="shared" si="4"/>
        <v>91799</v>
      </c>
      <c r="S28" s="143">
        <f t="shared" si="5"/>
        <v>0.01033255313078082</v>
      </c>
      <c r="T28" s="142">
        <v>35075</v>
      </c>
      <c r="U28" s="140">
        <v>36203</v>
      </c>
      <c r="V28" s="141"/>
      <c r="W28" s="140"/>
      <c r="X28" s="139">
        <f t="shared" si="6"/>
        <v>71278</v>
      </c>
      <c r="Y28" s="138">
        <f t="shared" si="7"/>
        <v>0.28790089508684313</v>
      </c>
    </row>
    <row r="29" spans="1:25" ht="19.5" customHeight="1">
      <c r="A29" s="146" t="s">
        <v>196</v>
      </c>
      <c r="B29" s="144">
        <v>3651</v>
      </c>
      <c r="C29" s="140">
        <v>2827</v>
      </c>
      <c r="D29" s="141">
        <v>350</v>
      </c>
      <c r="E29" s="140">
        <v>232</v>
      </c>
      <c r="F29" s="139">
        <f t="shared" si="0"/>
        <v>7060</v>
      </c>
      <c r="G29" s="143">
        <f t="shared" si="1"/>
        <v>0.008165342400795717</v>
      </c>
      <c r="H29" s="142"/>
      <c r="I29" s="140"/>
      <c r="J29" s="141"/>
      <c r="K29" s="140"/>
      <c r="L29" s="139">
        <f t="shared" si="2"/>
        <v>0</v>
      </c>
      <c r="M29" s="145" t="str">
        <f t="shared" si="3"/>
        <v>         /0</v>
      </c>
      <c r="N29" s="144">
        <v>16689</v>
      </c>
      <c r="O29" s="140">
        <v>16183</v>
      </c>
      <c r="P29" s="141">
        <v>350</v>
      </c>
      <c r="Q29" s="140">
        <v>232</v>
      </c>
      <c r="R29" s="139">
        <f t="shared" si="4"/>
        <v>33454</v>
      </c>
      <c r="S29" s="143">
        <f t="shared" si="5"/>
        <v>0.0037654574934056096</v>
      </c>
      <c r="T29" s="142"/>
      <c r="U29" s="140"/>
      <c r="V29" s="141"/>
      <c r="W29" s="140"/>
      <c r="X29" s="139">
        <f t="shared" si="6"/>
        <v>0</v>
      </c>
      <c r="Y29" s="138" t="str">
        <f t="shared" si="7"/>
        <v>         /0</v>
      </c>
    </row>
    <row r="30" spans="1:25" ht="19.5" customHeight="1">
      <c r="A30" s="146" t="s">
        <v>197</v>
      </c>
      <c r="B30" s="144">
        <v>2735</v>
      </c>
      <c r="C30" s="140">
        <v>3798</v>
      </c>
      <c r="D30" s="141">
        <v>0</v>
      </c>
      <c r="E30" s="140">
        <v>0</v>
      </c>
      <c r="F30" s="139">
        <f t="shared" si="0"/>
        <v>6533</v>
      </c>
      <c r="G30" s="143">
        <f t="shared" si="1"/>
        <v>0.0075558331309346196</v>
      </c>
      <c r="H30" s="142">
        <v>2442</v>
      </c>
      <c r="I30" s="140">
        <v>3972</v>
      </c>
      <c r="J30" s="141"/>
      <c r="K30" s="140"/>
      <c r="L30" s="139">
        <f t="shared" si="2"/>
        <v>6414</v>
      </c>
      <c r="M30" s="145">
        <f t="shared" si="3"/>
        <v>0.018553164951668144</v>
      </c>
      <c r="N30" s="144">
        <v>36219</v>
      </c>
      <c r="O30" s="140">
        <v>34316</v>
      </c>
      <c r="P30" s="141"/>
      <c r="Q30" s="140"/>
      <c r="R30" s="139">
        <f t="shared" si="4"/>
        <v>70535</v>
      </c>
      <c r="S30" s="143">
        <f t="shared" si="5"/>
        <v>0.00793915658209376</v>
      </c>
      <c r="T30" s="142">
        <v>40106</v>
      </c>
      <c r="U30" s="140">
        <v>37448</v>
      </c>
      <c r="V30" s="141"/>
      <c r="W30" s="140"/>
      <c r="X30" s="139">
        <f t="shared" si="6"/>
        <v>77554</v>
      </c>
      <c r="Y30" s="138">
        <f t="shared" si="7"/>
        <v>-0.09050468060963979</v>
      </c>
    </row>
    <row r="31" spans="1:25" ht="19.5" customHeight="1">
      <c r="A31" s="146" t="s">
        <v>198</v>
      </c>
      <c r="B31" s="144">
        <v>2432</v>
      </c>
      <c r="C31" s="140">
        <v>3618</v>
      </c>
      <c r="D31" s="141">
        <v>0</v>
      </c>
      <c r="E31" s="140">
        <v>0</v>
      </c>
      <c r="F31" s="139">
        <f t="shared" si="0"/>
        <v>6050</v>
      </c>
      <c r="G31" s="143">
        <f t="shared" si="1"/>
        <v>0.006997212680568567</v>
      </c>
      <c r="H31" s="142">
        <v>1349</v>
      </c>
      <c r="I31" s="140">
        <v>1721</v>
      </c>
      <c r="J31" s="141"/>
      <c r="K31" s="140"/>
      <c r="L31" s="139">
        <f t="shared" si="2"/>
        <v>3070</v>
      </c>
      <c r="M31" s="145">
        <f t="shared" si="3"/>
        <v>0.9706840390879479</v>
      </c>
      <c r="N31" s="144">
        <v>22570</v>
      </c>
      <c r="O31" s="140">
        <v>24454</v>
      </c>
      <c r="P31" s="141">
        <v>137</v>
      </c>
      <c r="Q31" s="140">
        <v>126</v>
      </c>
      <c r="R31" s="139">
        <f t="shared" si="4"/>
        <v>47287</v>
      </c>
      <c r="S31" s="143">
        <f t="shared" si="5"/>
        <v>0.005322448391542747</v>
      </c>
      <c r="T31" s="142">
        <v>14566</v>
      </c>
      <c r="U31" s="140">
        <v>13699</v>
      </c>
      <c r="V31" s="141"/>
      <c r="W31" s="140"/>
      <c r="X31" s="139">
        <f t="shared" si="6"/>
        <v>28265</v>
      </c>
      <c r="Y31" s="138">
        <f t="shared" si="7"/>
        <v>0.6729877940916327</v>
      </c>
    </row>
    <row r="32" spans="1:25" ht="19.5" customHeight="1">
      <c r="A32" s="146" t="s">
        <v>199</v>
      </c>
      <c r="B32" s="144">
        <v>2819</v>
      </c>
      <c r="C32" s="140">
        <v>2950</v>
      </c>
      <c r="D32" s="141">
        <v>0</v>
      </c>
      <c r="E32" s="140">
        <v>0</v>
      </c>
      <c r="F32" s="139">
        <f t="shared" si="0"/>
        <v>5769</v>
      </c>
      <c r="G32" s="143">
        <f t="shared" si="1"/>
        <v>0.006672218174247944</v>
      </c>
      <c r="H32" s="142">
        <v>2316</v>
      </c>
      <c r="I32" s="140">
        <v>2189</v>
      </c>
      <c r="J32" s="141"/>
      <c r="K32" s="140"/>
      <c r="L32" s="139">
        <f t="shared" si="2"/>
        <v>4505</v>
      </c>
      <c r="M32" s="145">
        <f t="shared" si="3"/>
        <v>0.2805771365149834</v>
      </c>
      <c r="N32" s="144">
        <v>34257</v>
      </c>
      <c r="O32" s="140">
        <v>32357</v>
      </c>
      <c r="P32" s="141"/>
      <c r="Q32" s="140"/>
      <c r="R32" s="139">
        <f t="shared" si="4"/>
        <v>66614</v>
      </c>
      <c r="S32" s="143">
        <f t="shared" si="5"/>
        <v>0.007497823443107589</v>
      </c>
      <c r="T32" s="142">
        <v>19679</v>
      </c>
      <c r="U32" s="140">
        <v>17916</v>
      </c>
      <c r="V32" s="141">
        <v>919</v>
      </c>
      <c r="W32" s="140">
        <v>1131</v>
      </c>
      <c r="X32" s="139">
        <f t="shared" si="6"/>
        <v>39645</v>
      </c>
      <c r="Y32" s="138">
        <f t="shared" si="7"/>
        <v>0.6802623281624416</v>
      </c>
    </row>
    <row r="33" spans="1:25" ht="19.5" customHeight="1">
      <c r="A33" s="146" t="s">
        <v>200</v>
      </c>
      <c r="B33" s="144">
        <v>890</v>
      </c>
      <c r="C33" s="140">
        <v>942</v>
      </c>
      <c r="D33" s="141">
        <v>0</v>
      </c>
      <c r="E33" s="140">
        <v>0</v>
      </c>
      <c r="F33" s="139">
        <f t="shared" si="0"/>
        <v>1832</v>
      </c>
      <c r="G33" s="143">
        <f t="shared" si="1"/>
        <v>0.002118825393520928</v>
      </c>
      <c r="H33" s="142">
        <v>640</v>
      </c>
      <c r="I33" s="140">
        <v>812</v>
      </c>
      <c r="J33" s="141"/>
      <c r="K33" s="140"/>
      <c r="L33" s="139">
        <f t="shared" si="2"/>
        <v>1452</v>
      </c>
      <c r="M33" s="145">
        <f t="shared" si="3"/>
        <v>0.26170798898071634</v>
      </c>
      <c r="N33" s="144">
        <v>9294</v>
      </c>
      <c r="O33" s="140">
        <v>9195</v>
      </c>
      <c r="P33" s="141"/>
      <c r="Q33" s="140"/>
      <c r="R33" s="139">
        <f t="shared" si="4"/>
        <v>18489</v>
      </c>
      <c r="S33" s="143">
        <f t="shared" si="5"/>
        <v>0.0020810528963823853</v>
      </c>
      <c r="T33" s="142">
        <v>8608</v>
      </c>
      <c r="U33" s="140">
        <v>8131</v>
      </c>
      <c r="V33" s="141"/>
      <c r="W33" s="140"/>
      <c r="X33" s="139">
        <f t="shared" si="6"/>
        <v>16739</v>
      </c>
      <c r="Y33" s="138">
        <f t="shared" si="7"/>
        <v>0.10454626919170806</v>
      </c>
    </row>
    <row r="34" spans="1:25" ht="19.5" customHeight="1">
      <c r="A34" s="146" t="s">
        <v>201</v>
      </c>
      <c r="B34" s="144">
        <v>426</v>
      </c>
      <c r="C34" s="140">
        <v>380</v>
      </c>
      <c r="D34" s="141">
        <v>110</v>
      </c>
      <c r="E34" s="140">
        <v>94</v>
      </c>
      <c r="F34" s="139">
        <f t="shared" si="0"/>
        <v>1010</v>
      </c>
      <c r="G34" s="143">
        <f t="shared" si="1"/>
        <v>0.0011681297202271491</v>
      </c>
      <c r="H34" s="142">
        <v>757</v>
      </c>
      <c r="I34" s="140">
        <v>515</v>
      </c>
      <c r="J34" s="141">
        <v>218</v>
      </c>
      <c r="K34" s="140">
        <v>63</v>
      </c>
      <c r="L34" s="139">
        <f t="shared" si="2"/>
        <v>1553</v>
      </c>
      <c r="M34" s="145">
        <f t="shared" si="3"/>
        <v>-0.3496458467482292</v>
      </c>
      <c r="N34" s="144">
        <v>4051</v>
      </c>
      <c r="O34" s="140">
        <v>4730</v>
      </c>
      <c r="P34" s="141">
        <v>494</v>
      </c>
      <c r="Q34" s="140">
        <v>597</v>
      </c>
      <c r="R34" s="139">
        <f t="shared" si="4"/>
        <v>9872</v>
      </c>
      <c r="S34" s="143">
        <f t="shared" si="5"/>
        <v>0.0011111555083069343</v>
      </c>
      <c r="T34" s="142">
        <v>4769</v>
      </c>
      <c r="U34" s="140">
        <v>5324</v>
      </c>
      <c r="V34" s="141">
        <v>470</v>
      </c>
      <c r="W34" s="140">
        <v>351</v>
      </c>
      <c r="X34" s="139">
        <f t="shared" si="6"/>
        <v>10914</v>
      </c>
      <c r="Y34" s="138">
        <f t="shared" si="7"/>
        <v>-0.09547370350009166</v>
      </c>
    </row>
    <row r="35" spans="1:25" ht="19.5" customHeight="1">
      <c r="A35" s="146" t="s">
        <v>202</v>
      </c>
      <c r="B35" s="144">
        <v>204</v>
      </c>
      <c r="C35" s="140">
        <v>262</v>
      </c>
      <c r="D35" s="141">
        <v>0</v>
      </c>
      <c r="E35" s="140">
        <v>0</v>
      </c>
      <c r="F35" s="139">
        <f t="shared" si="0"/>
        <v>466</v>
      </c>
      <c r="G35" s="143">
        <f t="shared" si="1"/>
        <v>0.0005389588610156946</v>
      </c>
      <c r="H35" s="142">
        <v>760</v>
      </c>
      <c r="I35" s="140">
        <v>1032</v>
      </c>
      <c r="J35" s="141"/>
      <c r="K35" s="140"/>
      <c r="L35" s="139">
        <f t="shared" si="2"/>
        <v>1792</v>
      </c>
      <c r="M35" s="145">
        <f t="shared" si="3"/>
        <v>-0.7399553571428572</v>
      </c>
      <c r="N35" s="144">
        <v>4371</v>
      </c>
      <c r="O35" s="140">
        <v>3842</v>
      </c>
      <c r="P35" s="141"/>
      <c r="Q35" s="140"/>
      <c r="R35" s="139">
        <f t="shared" si="4"/>
        <v>8213</v>
      </c>
      <c r="S35" s="143">
        <f t="shared" si="5"/>
        <v>0.0009244246545507344</v>
      </c>
      <c r="T35" s="142">
        <v>3593</v>
      </c>
      <c r="U35" s="140">
        <v>3820</v>
      </c>
      <c r="V35" s="141"/>
      <c r="W35" s="140"/>
      <c r="X35" s="139">
        <f t="shared" si="6"/>
        <v>7413</v>
      </c>
      <c r="Y35" s="138">
        <f t="shared" si="7"/>
        <v>0.10791852151625525</v>
      </c>
    </row>
    <row r="36" spans="1:25" ht="19.5" customHeight="1" thickBot="1">
      <c r="A36" s="137" t="s">
        <v>170</v>
      </c>
      <c r="B36" s="135">
        <v>0</v>
      </c>
      <c r="C36" s="131">
        <v>0</v>
      </c>
      <c r="D36" s="132">
        <v>153</v>
      </c>
      <c r="E36" s="131">
        <v>153</v>
      </c>
      <c r="F36" s="130">
        <f t="shared" si="0"/>
        <v>306</v>
      </c>
      <c r="G36" s="134">
        <f t="shared" si="1"/>
        <v>0.0003539086083064432</v>
      </c>
      <c r="H36" s="133">
        <v>5346</v>
      </c>
      <c r="I36" s="131">
        <v>6479</v>
      </c>
      <c r="J36" s="132">
        <v>217</v>
      </c>
      <c r="K36" s="131">
        <v>529</v>
      </c>
      <c r="L36" s="130">
        <f t="shared" si="2"/>
        <v>12571</v>
      </c>
      <c r="M36" s="136">
        <f t="shared" si="3"/>
        <v>-0.9756582610770822</v>
      </c>
      <c r="N36" s="135">
        <v>65982</v>
      </c>
      <c r="O36" s="131">
        <v>60928</v>
      </c>
      <c r="P36" s="132">
        <v>928</v>
      </c>
      <c r="Q36" s="131">
        <v>964</v>
      </c>
      <c r="R36" s="130">
        <f t="shared" si="4"/>
        <v>128802</v>
      </c>
      <c r="S36" s="134">
        <f t="shared" si="5"/>
        <v>0.01449747283032311</v>
      </c>
      <c r="T36" s="133">
        <v>125444</v>
      </c>
      <c r="U36" s="131">
        <v>126121</v>
      </c>
      <c r="V36" s="132">
        <v>6632</v>
      </c>
      <c r="W36" s="131">
        <v>6054</v>
      </c>
      <c r="X36" s="130">
        <f t="shared" si="6"/>
        <v>264251</v>
      </c>
      <c r="Y36" s="129">
        <f t="shared" si="7"/>
        <v>-0.5125770574188935</v>
      </c>
    </row>
    <row r="37" ht="15.75" thickTop="1">
      <c r="A37" s="128" t="s">
        <v>147</v>
      </c>
    </row>
    <row r="38" ht="15">
      <c r="A38" s="128" t="s">
        <v>41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37:Y65536 M37:M65536 Y3 M3 M5:M8 Y5:Y8">
    <cfRule type="cellIs" priority="3" dxfId="93" operator="lessThan" stopIfTrue="1">
      <formula>0</formula>
    </cfRule>
  </conditionalFormatting>
  <conditionalFormatting sqref="M9:M36 Y9:Y36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G6:G8">
    <cfRule type="cellIs" priority="2" dxfId="93" operator="lessThan" stopIfTrue="1">
      <formula>0</formula>
    </cfRule>
  </conditionalFormatting>
  <conditionalFormatting sqref="S6:S8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9"/>
  <sheetViews>
    <sheetView showGridLines="0" zoomScale="80" zoomScaleNormal="80" zoomScalePageLayoutView="0" workbookViewId="0" topLeftCell="A1">
      <selection activeCell="Z7" sqref="A7:IV7"/>
    </sheetView>
  </sheetViews>
  <sheetFormatPr defaultColWidth="8.00390625" defaultRowHeight="15"/>
  <cols>
    <col min="1" max="1" width="29.8515625" style="127" customWidth="1"/>
    <col min="2" max="2" width="9.140625" style="127" customWidth="1"/>
    <col min="3" max="3" width="10.7109375" style="127" customWidth="1"/>
    <col min="4" max="4" width="8.57421875" style="127" bestFit="1" customWidth="1"/>
    <col min="5" max="5" width="10.57421875" style="127" bestFit="1" customWidth="1"/>
    <col min="6" max="6" width="10.140625" style="127" customWidth="1"/>
    <col min="7" max="7" width="11.28125" style="127" bestFit="1" customWidth="1"/>
    <col min="8" max="8" width="10.00390625" style="127" customWidth="1"/>
    <col min="9" max="9" width="10.8515625" style="127" bestFit="1" customWidth="1"/>
    <col min="10" max="10" width="9.00390625" style="127" bestFit="1" customWidth="1"/>
    <col min="11" max="11" width="10.57421875" style="127" bestFit="1" customWidth="1"/>
    <col min="12" max="12" width="9.421875" style="127" customWidth="1"/>
    <col min="13" max="13" width="9.57421875" style="127" customWidth="1"/>
    <col min="14" max="14" width="10.7109375" style="127" customWidth="1"/>
    <col min="15" max="15" width="12.421875" style="127" bestFit="1" customWidth="1"/>
    <col min="16" max="16" width="9.421875" style="127" customWidth="1"/>
    <col min="17" max="17" width="10.57421875" style="127" bestFit="1" customWidth="1"/>
    <col min="18" max="18" width="10.421875" style="127" bestFit="1" customWidth="1"/>
    <col min="19" max="19" width="11.28125" style="127" bestFit="1" customWidth="1"/>
    <col min="20" max="20" width="10.421875" style="127" bestFit="1" customWidth="1"/>
    <col min="21" max="21" width="10.28125" style="127" customWidth="1"/>
    <col min="22" max="22" width="9.421875" style="127" customWidth="1"/>
    <col min="23" max="23" width="10.28125" style="127" customWidth="1"/>
    <col min="24" max="24" width="10.57421875" style="127" customWidth="1"/>
    <col min="25" max="25" width="9.8515625" style="127" bestFit="1" customWidth="1"/>
    <col min="26" max="16384" width="8.00390625" style="127" customWidth="1"/>
  </cols>
  <sheetData>
    <row r="1" spans="24:25" ht="18.75" thickBot="1">
      <c r="X1" s="576" t="s">
        <v>28</v>
      </c>
      <c r="Y1" s="577"/>
    </row>
    <row r="2" ht="5.25" customHeight="1" thickBot="1"/>
    <row r="3" spans="1:25" ht="24" customHeight="1" thickTop="1">
      <c r="A3" s="578" t="s">
        <v>46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80"/>
    </row>
    <row r="4" spans="1:25" ht="21" customHeight="1" thickBot="1">
      <c r="A4" s="599" t="s">
        <v>44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1"/>
    </row>
    <row r="5" spans="1:25" s="173" customFormat="1" ht="19.5" customHeight="1" thickBot="1" thickTop="1">
      <c r="A5" s="595" t="s">
        <v>43</v>
      </c>
      <c r="B5" s="567" t="s">
        <v>36</v>
      </c>
      <c r="C5" s="568"/>
      <c r="D5" s="568"/>
      <c r="E5" s="568"/>
      <c r="F5" s="568"/>
      <c r="G5" s="568"/>
      <c r="H5" s="568"/>
      <c r="I5" s="568"/>
      <c r="J5" s="569"/>
      <c r="K5" s="569"/>
      <c r="L5" s="569"/>
      <c r="M5" s="570"/>
      <c r="N5" s="571" t="s">
        <v>35</v>
      </c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70"/>
    </row>
    <row r="6" spans="1:25" s="172" customFormat="1" ht="26.25" customHeight="1" thickBot="1">
      <c r="A6" s="596"/>
      <c r="B6" s="574" t="s">
        <v>154</v>
      </c>
      <c r="C6" s="563"/>
      <c r="D6" s="563"/>
      <c r="E6" s="563"/>
      <c r="F6" s="575"/>
      <c r="G6" s="564" t="s">
        <v>34</v>
      </c>
      <c r="H6" s="574" t="s">
        <v>155</v>
      </c>
      <c r="I6" s="563"/>
      <c r="J6" s="563"/>
      <c r="K6" s="563"/>
      <c r="L6" s="575"/>
      <c r="M6" s="564" t="s">
        <v>33</v>
      </c>
      <c r="N6" s="562" t="s">
        <v>156</v>
      </c>
      <c r="O6" s="563"/>
      <c r="P6" s="563"/>
      <c r="Q6" s="563"/>
      <c r="R6" s="563"/>
      <c r="S6" s="564" t="s">
        <v>34</v>
      </c>
      <c r="T6" s="562" t="s">
        <v>157</v>
      </c>
      <c r="U6" s="563"/>
      <c r="V6" s="563"/>
      <c r="W6" s="563"/>
      <c r="X6" s="563"/>
      <c r="Y6" s="564" t="s">
        <v>33</v>
      </c>
    </row>
    <row r="7" spans="1:25" s="167" customFormat="1" ht="26.25" customHeight="1">
      <c r="A7" s="597"/>
      <c r="B7" s="587" t="s">
        <v>22</v>
      </c>
      <c r="C7" s="588"/>
      <c r="D7" s="585" t="s">
        <v>21</v>
      </c>
      <c r="E7" s="586"/>
      <c r="F7" s="572" t="s">
        <v>17</v>
      </c>
      <c r="G7" s="565"/>
      <c r="H7" s="587" t="s">
        <v>22</v>
      </c>
      <c r="I7" s="588"/>
      <c r="J7" s="585" t="s">
        <v>21</v>
      </c>
      <c r="K7" s="586"/>
      <c r="L7" s="572" t="s">
        <v>17</v>
      </c>
      <c r="M7" s="565"/>
      <c r="N7" s="588" t="s">
        <v>22</v>
      </c>
      <c r="O7" s="588"/>
      <c r="P7" s="593" t="s">
        <v>21</v>
      </c>
      <c r="Q7" s="588"/>
      <c r="R7" s="572" t="s">
        <v>17</v>
      </c>
      <c r="S7" s="565"/>
      <c r="T7" s="594" t="s">
        <v>22</v>
      </c>
      <c r="U7" s="586"/>
      <c r="V7" s="585" t="s">
        <v>21</v>
      </c>
      <c r="W7" s="589"/>
      <c r="X7" s="572" t="s">
        <v>17</v>
      </c>
      <c r="Y7" s="565"/>
    </row>
    <row r="8" spans="1:25" s="167" customFormat="1" ht="16.5" customHeight="1" thickBot="1">
      <c r="A8" s="598"/>
      <c r="B8" s="170" t="s">
        <v>31</v>
      </c>
      <c r="C8" s="168" t="s">
        <v>30</v>
      </c>
      <c r="D8" s="169" t="s">
        <v>31</v>
      </c>
      <c r="E8" s="168" t="s">
        <v>30</v>
      </c>
      <c r="F8" s="573"/>
      <c r="G8" s="566"/>
      <c r="H8" s="170" t="s">
        <v>31</v>
      </c>
      <c r="I8" s="168" t="s">
        <v>30</v>
      </c>
      <c r="J8" s="169" t="s">
        <v>31</v>
      </c>
      <c r="K8" s="168" t="s">
        <v>30</v>
      </c>
      <c r="L8" s="573"/>
      <c r="M8" s="566"/>
      <c r="N8" s="170" t="s">
        <v>31</v>
      </c>
      <c r="O8" s="168" t="s">
        <v>30</v>
      </c>
      <c r="P8" s="169" t="s">
        <v>31</v>
      </c>
      <c r="Q8" s="168" t="s">
        <v>30</v>
      </c>
      <c r="R8" s="573"/>
      <c r="S8" s="566"/>
      <c r="T8" s="170" t="s">
        <v>31</v>
      </c>
      <c r="U8" s="168" t="s">
        <v>30</v>
      </c>
      <c r="V8" s="169" t="s">
        <v>31</v>
      </c>
      <c r="W8" s="168" t="s">
        <v>30</v>
      </c>
      <c r="X8" s="573"/>
      <c r="Y8" s="566"/>
    </row>
    <row r="9" spans="1:25" s="174" customFormat="1" ht="18" customHeight="1" thickBot="1" thickTop="1">
      <c r="A9" s="184" t="s">
        <v>24</v>
      </c>
      <c r="B9" s="183">
        <f>SUM(B10:B46)</f>
        <v>24410.232</v>
      </c>
      <c r="C9" s="177">
        <f>SUM(C10:C46)</f>
        <v>18384.56899999999</v>
      </c>
      <c r="D9" s="178">
        <f>SUM(D10:D46)</f>
        <v>2283.2289999999994</v>
      </c>
      <c r="E9" s="177">
        <f>SUM(E10:E46)</f>
        <v>2226.2659999999996</v>
      </c>
      <c r="F9" s="176">
        <f aca="true" t="shared" si="0" ref="F9:F25">SUM(B9:E9)</f>
        <v>47304.29599999999</v>
      </c>
      <c r="G9" s="180">
        <f aca="true" t="shared" si="1" ref="G9:G25">F9/$F$9</f>
        <v>1</v>
      </c>
      <c r="H9" s="179">
        <f>SUM(H10:H46)</f>
        <v>26428.443999999996</v>
      </c>
      <c r="I9" s="177">
        <f>SUM(I10:I46)</f>
        <v>20319.513000000006</v>
      </c>
      <c r="J9" s="178">
        <f>SUM(J10:J46)</f>
        <v>2167.152</v>
      </c>
      <c r="K9" s="177">
        <f>SUM(K10:K46)</f>
        <v>1745.6419999999998</v>
      </c>
      <c r="L9" s="176">
        <f aca="true" t="shared" si="2" ref="L9:L25">SUM(H9:K9)</f>
        <v>50660.751000000004</v>
      </c>
      <c r="M9" s="182">
        <f aca="true" t="shared" si="3" ref="M9:M25">IF(ISERROR(F9/L9-1),"         /0",(F9/L9-1))</f>
        <v>-0.06625355790718568</v>
      </c>
      <c r="N9" s="181">
        <f>SUM(N10:N46)</f>
        <v>312575.59100000013</v>
      </c>
      <c r="O9" s="177">
        <f>SUM(O10:O46)</f>
        <v>191251.38899999997</v>
      </c>
      <c r="P9" s="178">
        <f>SUM(P10:P46)</f>
        <v>33697.487</v>
      </c>
      <c r="Q9" s="177">
        <f>SUM(Q10:Q46)</f>
        <v>24790.195999999996</v>
      </c>
      <c r="R9" s="176">
        <f aca="true" t="shared" si="4" ref="R9:R25">SUM(N9:Q9)</f>
        <v>562314.6630000001</v>
      </c>
      <c r="S9" s="180">
        <f aca="true" t="shared" si="5" ref="S9:S25">R9/$R$9</f>
        <v>1</v>
      </c>
      <c r="T9" s="179">
        <f>SUM(T10:T46)</f>
        <v>309957.29000000004</v>
      </c>
      <c r="U9" s="177">
        <f>SUM(U10:U46)</f>
        <v>208591.16199999992</v>
      </c>
      <c r="V9" s="178">
        <f>SUM(V10:V46)</f>
        <v>30695.646000000004</v>
      </c>
      <c r="W9" s="177">
        <f>SUM(W10:W46)</f>
        <v>21815.261999999995</v>
      </c>
      <c r="X9" s="176">
        <f aca="true" t="shared" si="6" ref="X9:X25">SUM(T9:W9)</f>
        <v>571059.3599999999</v>
      </c>
      <c r="Y9" s="175">
        <f>IF(ISERROR(R9/X9-1),"         /0",(R9/X9-1))</f>
        <v>-0.01531311385912637</v>
      </c>
    </row>
    <row r="10" spans="1:25" ht="19.5" customHeight="1" thickTop="1">
      <c r="A10" s="155" t="s">
        <v>175</v>
      </c>
      <c r="B10" s="153">
        <v>6528.669999999999</v>
      </c>
      <c r="C10" s="149">
        <v>5577.595</v>
      </c>
      <c r="D10" s="150">
        <v>0</v>
      </c>
      <c r="E10" s="149">
        <v>0</v>
      </c>
      <c r="F10" s="148">
        <f t="shared" si="0"/>
        <v>12106.265</v>
      </c>
      <c r="G10" s="152">
        <f t="shared" si="1"/>
        <v>0.25592316182022884</v>
      </c>
      <c r="H10" s="151">
        <v>6061.921</v>
      </c>
      <c r="I10" s="149">
        <v>4655.906000000001</v>
      </c>
      <c r="J10" s="150"/>
      <c r="K10" s="149"/>
      <c r="L10" s="148">
        <f t="shared" si="2"/>
        <v>10717.827000000001</v>
      </c>
      <c r="M10" s="154">
        <f t="shared" si="3"/>
        <v>0.12954472954265794</v>
      </c>
      <c r="N10" s="153">
        <v>72081.864</v>
      </c>
      <c r="O10" s="149">
        <v>56062.314</v>
      </c>
      <c r="P10" s="150"/>
      <c r="Q10" s="149"/>
      <c r="R10" s="148">
        <f t="shared" si="4"/>
        <v>128144.178</v>
      </c>
      <c r="S10" s="152">
        <f t="shared" si="5"/>
        <v>0.22788695801802342</v>
      </c>
      <c r="T10" s="151">
        <v>69230.55100000004</v>
      </c>
      <c r="U10" s="149">
        <v>56857.66300000002</v>
      </c>
      <c r="V10" s="150"/>
      <c r="W10" s="149"/>
      <c r="X10" s="148">
        <f t="shared" si="6"/>
        <v>126088.21400000007</v>
      </c>
      <c r="Y10" s="147">
        <f aca="true" t="shared" si="7" ref="Y10:Y25">IF(ISERROR(R10/X10-1),"         /0",IF(R10/X10&gt;5,"  *  ",(R10/X10-1)))</f>
        <v>0.016305758760290834</v>
      </c>
    </row>
    <row r="11" spans="1:25" ht="19.5" customHeight="1">
      <c r="A11" s="146" t="s">
        <v>203</v>
      </c>
      <c r="B11" s="144">
        <v>3332.346</v>
      </c>
      <c r="C11" s="140">
        <v>2002.905</v>
      </c>
      <c r="D11" s="141">
        <v>2.503</v>
      </c>
      <c r="E11" s="140">
        <v>363.74099999999993</v>
      </c>
      <c r="F11" s="139">
        <f t="shared" si="0"/>
        <v>5701.495</v>
      </c>
      <c r="G11" s="143">
        <f t="shared" si="1"/>
        <v>0.12052805943882985</v>
      </c>
      <c r="H11" s="142">
        <v>3381.756</v>
      </c>
      <c r="I11" s="140">
        <v>2298.465</v>
      </c>
      <c r="J11" s="141">
        <v>118.759</v>
      </c>
      <c r="K11" s="140">
        <v>103.961</v>
      </c>
      <c r="L11" s="139">
        <f t="shared" si="2"/>
        <v>5902.941</v>
      </c>
      <c r="M11" s="145">
        <f t="shared" si="3"/>
        <v>-0.034126378698347115</v>
      </c>
      <c r="N11" s="144">
        <v>45782.852</v>
      </c>
      <c r="O11" s="140">
        <v>20391.268</v>
      </c>
      <c r="P11" s="141">
        <v>274.046</v>
      </c>
      <c r="Q11" s="140">
        <v>3729.378</v>
      </c>
      <c r="R11" s="139">
        <f t="shared" si="4"/>
        <v>70177.544</v>
      </c>
      <c r="S11" s="143">
        <f t="shared" si="5"/>
        <v>0.12480119871958592</v>
      </c>
      <c r="T11" s="142">
        <v>53130.789</v>
      </c>
      <c r="U11" s="140">
        <v>25832.894</v>
      </c>
      <c r="V11" s="141">
        <v>1631.813</v>
      </c>
      <c r="W11" s="140">
        <v>1320.5840000000003</v>
      </c>
      <c r="X11" s="139">
        <f t="shared" si="6"/>
        <v>81916.07999999999</v>
      </c>
      <c r="Y11" s="138">
        <f t="shared" si="7"/>
        <v>-0.14329953288780417</v>
      </c>
    </row>
    <row r="12" spans="1:25" ht="19.5" customHeight="1">
      <c r="A12" s="146" t="s">
        <v>178</v>
      </c>
      <c r="B12" s="144">
        <v>3054.199</v>
      </c>
      <c r="C12" s="140">
        <v>2228.202</v>
      </c>
      <c r="D12" s="141">
        <v>0</v>
      </c>
      <c r="E12" s="140">
        <v>0</v>
      </c>
      <c r="F12" s="139">
        <f t="shared" si="0"/>
        <v>5282.401</v>
      </c>
      <c r="G12" s="143">
        <f t="shared" si="1"/>
        <v>0.11166852583537024</v>
      </c>
      <c r="H12" s="142">
        <v>4080.373</v>
      </c>
      <c r="I12" s="140">
        <v>3664.757</v>
      </c>
      <c r="J12" s="141"/>
      <c r="K12" s="140"/>
      <c r="L12" s="139">
        <f t="shared" si="2"/>
        <v>7745.13</v>
      </c>
      <c r="M12" s="145">
        <f t="shared" si="3"/>
        <v>-0.3179712929285887</v>
      </c>
      <c r="N12" s="144">
        <v>44931.86099999999</v>
      </c>
      <c r="O12" s="140">
        <v>20033.729</v>
      </c>
      <c r="P12" s="141"/>
      <c r="Q12" s="140"/>
      <c r="R12" s="139">
        <f t="shared" si="4"/>
        <v>64965.58999999999</v>
      </c>
      <c r="S12" s="143">
        <f t="shared" si="5"/>
        <v>0.11553244877770506</v>
      </c>
      <c r="T12" s="142">
        <v>35551.594999999994</v>
      </c>
      <c r="U12" s="140">
        <v>24051.605999999992</v>
      </c>
      <c r="V12" s="141"/>
      <c r="W12" s="140"/>
      <c r="X12" s="139">
        <f t="shared" si="6"/>
        <v>59603.20099999999</v>
      </c>
      <c r="Y12" s="138">
        <f t="shared" si="7"/>
        <v>0.08996813778508317</v>
      </c>
    </row>
    <row r="13" spans="1:25" ht="19.5" customHeight="1">
      <c r="A13" s="146" t="s">
        <v>158</v>
      </c>
      <c r="B13" s="144">
        <v>2048.156</v>
      </c>
      <c r="C13" s="140">
        <v>2098.0569999999993</v>
      </c>
      <c r="D13" s="141">
        <v>0</v>
      </c>
      <c r="E13" s="140">
        <v>0</v>
      </c>
      <c r="F13" s="139">
        <f t="shared" si="0"/>
        <v>4146.213</v>
      </c>
      <c r="G13" s="143">
        <f t="shared" si="1"/>
        <v>0.08764981937369919</v>
      </c>
      <c r="H13" s="142">
        <v>2361.6620000000003</v>
      </c>
      <c r="I13" s="140">
        <v>1900.7510000000002</v>
      </c>
      <c r="J13" s="141">
        <v>0</v>
      </c>
      <c r="K13" s="140">
        <v>0</v>
      </c>
      <c r="L13" s="139">
        <f t="shared" si="2"/>
        <v>4262.4130000000005</v>
      </c>
      <c r="M13" s="145">
        <f t="shared" si="3"/>
        <v>-0.02726155349094528</v>
      </c>
      <c r="N13" s="144">
        <v>25036.48100000002</v>
      </c>
      <c r="O13" s="140">
        <v>19760.346000000016</v>
      </c>
      <c r="P13" s="141">
        <v>3.119</v>
      </c>
      <c r="Q13" s="140">
        <v>0.589</v>
      </c>
      <c r="R13" s="139">
        <f t="shared" si="4"/>
        <v>44800.53500000003</v>
      </c>
      <c r="S13" s="143">
        <f t="shared" si="5"/>
        <v>0.07967164640698696</v>
      </c>
      <c r="T13" s="142">
        <v>25506.979999999996</v>
      </c>
      <c r="U13" s="140">
        <v>21234.824000000008</v>
      </c>
      <c r="V13" s="141">
        <v>1.812</v>
      </c>
      <c r="W13" s="140">
        <v>0</v>
      </c>
      <c r="X13" s="139">
        <f t="shared" si="6"/>
        <v>46743.616</v>
      </c>
      <c r="Y13" s="138">
        <f t="shared" si="7"/>
        <v>-0.04156890643633493</v>
      </c>
    </row>
    <row r="14" spans="1:25" ht="19.5" customHeight="1">
      <c r="A14" s="146" t="s">
        <v>204</v>
      </c>
      <c r="B14" s="144">
        <v>2110.111</v>
      </c>
      <c r="C14" s="140">
        <v>1372.464</v>
      </c>
      <c r="D14" s="141">
        <v>0</v>
      </c>
      <c r="E14" s="140">
        <v>0</v>
      </c>
      <c r="F14" s="139">
        <f aca="true" t="shared" si="8" ref="F14:F21">SUM(B14:E14)</f>
        <v>3482.575</v>
      </c>
      <c r="G14" s="143">
        <f aca="true" t="shared" si="9" ref="G14:G21">F14/$F$9</f>
        <v>0.0736206918711992</v>
      </c>
      <c r="H14" s="142">
        <v>2065.019</v>
      </c>
      <c r="I14" s="140">
        <v>1436.7259999999999</v>
      </c>
      <c r="J14" s="141"/>
      <c r="K14" s="140"/>
      <c r="L14" s="139">
        <f aca="true" t="shared" si="10" ref="L14:L21">SUM(H14:K14)</f>
        <v>3501.745</v>
      </c>
      <c r="M14" s="145">
        <f aca="true" t="shared" si="11" ref="M14:M21">IF(ISERROR(F14/L14-1),"         /0",(F14/L14-1))</f>
        <v>-0.005474413470998085</v>
      </c>
      <c r="N14" s="144">
        <v>25418.38</v>
      </c>
      <c r="O14" s="140">
        <v>14720.945</v>
      </c>
      <c r="P14" s="141"/>
      <c r="Q14" s="140"/>
      <c r="R14" s="139">
        <f aca="true" t="shared" si="12" ref="R14:R21">SUM(N14:Q14)</f>
        <v>40139.325</v>
      </c>
      <c r="S14" s="143">
        <f aca="true" t="shared" si="13" ref="S14:S21">R14/$R$9</f>
        <v>0.07138231961772619</v>
      </c>
      <c r="T14" s="142">
        <v>21869.163</v>
      </c>
      <c r="U14" s="140">
        <v>14154.342</v>
      </c>
      <c r="V14" s="141"/>
      <c r="W14" s="140"/>
      <c r="X14" s="139">
        <f aca="true" t="shared" si="14" ref="X14:X21">SUM(T14:W14)</f>
        <v>36023.505000000005</v>
      </c>
      <c r="Y14" s="138">
        <f aca="true" t="shared" si="15" ref="Y14:Y21">IF(ISERROR(R14/X14-1),"         /0",IF(R14/X14&gt;5,"  *  ",(R14/X14-1)))</f>
        <v>0.1142537351654147</v>
      </c>
    </row>
    <row r="15" spans="1:25" ht="19.5" customHeight="1">
      <c r="A15" s="146" t="s">
        <v>205</v>
      </c>
      <c r="B15" s="144">
        <v>0</v>
      </c>
      <c r="C15" s="140">
        <v>0</v>
      </c>
      <c r="D15" s="141">
        <v>1329.875</v>
      </c>
      <c r="E15" s="140">
        <v>796.408</v>
      </c>
      <c r="F15" s="139">
        <f t="shared" si="8"/>
        <v>2126.283</v>
      </c>
      <c r="G15" s="143">
        <f t="shared" si="9"/>
        <v>0.044949046488293586</v>
      </c>
      <c r="H15" s="142"/>
      <c r="I15" s="140"/>
      <c r="J15" s="141">
        <v>517.347</v>
      </c>
      <c r="K15" s="140">
        <v>348.413</v>
      </c>
      <c r="L15" s="139">
        <f t="shared" si="10"/>
        <v>865.76</v>
      </c>
      <c r="M15" s="145">
        <f t="shared" si="11"/>
        <v>1.455972786915542</v>
      </c>
      <c r="N15" s="144"/>
      <c r="O15" s="140"/>
      <c r="P15" s="141">
        <v>14336.743000000002</v>
      </c>
      <c r="Q15" s="140">
        <v>6564.374000000001</v>
      </c>
      <c r="R15" s="139">
        <f t="shared" si="12"/>
        <v>20901.117000000002</v>
      </c>
      <c r="S15" s="143">
        <f t="shared" si="13"/>
        <v>0.03716978833255145</v>
      </c>
      <c r="T15" s="142"/>
      <c r="U15" s="140"/>
      <c r="V15" s="141">
        <v>13991.729000000001</v>
      </c>
      <c r="W15" s="140">
        <v>5817.286999999999</v>
      </c>
      <c r="X15" s="139">
        <f t="shared" si="14"/>
        <v>19809.016</v>
      </c>
      <c r="Y15" s="138">
        <f t="shared" si="15"/>
        <v>0.055131511832793745</v>
      </c>
    </row>
    <row r="16" spans="1:25" ht="19.5" customHeight="1">
      <c r="A16" s="146" t="s">
        <v>206</v>
      </c>
      <c r="B16" s="144">
        <v>1157.996</v>
      </c>
      <c r="C16" s="140">
        <v>898.789</v>
      </c>
      <c r="D16" s="141">
        <v>0</v>
      </c>
      <c r="E16" s="140">
        <v>0</v>
      </c>
      <c r="F16" s="139">
        <f t="shared" si="8"/>
        <v>2056.785</v>
      </c>
      <c r="G16" s="143">
        <f t="shared" si="9"/>
        <v>0.04347987759927767</v>
      </c>
      <c r="H16" s="142">
        <v>1270.599</v>
      </c>
      <c r="I16" s="140">
        <v>1043.3509999999999</v>
      </c>
      <c r="J16" s="141"/>
      <c r="K16" s="140"/>
      <c r="L16" s="139">
        <f t="shared" si="10"/>
        <v>2313.95</v>
      </c>
      <c r="M16" s="145">
        <f t="shared" si="11"/>
        <v>-0.11113680070874477</v>
      </c>
      <c r="N16" s="144">
        <v>15591.171999999997</v>
      </c>
      <c r="O16" s="140">
        <v>8208.669</v>
      </c>
      <c r="P16" s="141"/>
      <c r="Q16" s="140"/>
      <c r="R16" s="139">
        <f t="shared" si="12"/>
        <v>23799.840999999997</v>
      </c>
      <c r="S16" s="143">
        <f t="shared" si="13"/>
        <v>0.04232477394956353</v>
      </c>
      <c r="T16" s="142">
        <v>16087.879999999997</v>
      </c>
      <c r="U16" s="140">
        <v>9558.346000000001</v>
      </c>
      <c r="V16" s="141"/>
      <c r="W16" s="140"/>
      <c r="X16" s="139">
        <f t="shared" si="14"/>
        <v>25646.226</v>
      </c>
      <c r="Y16" s="138">
        <f t="shared" si="15"/>
        <v>-0.07199441352501545</v>
      </c>
    </row>
    <row r="17" spans="1:25" ht="19.5" customHeight="1">
      <c r="A17" s="146" t="s">
        <v>207</v>
      </c>
      <c r="B17" s="144">
        <v>0</v>
      </c>
      <c r="C17" s="140">
        <v>0</v>
      </c>
      <c r="D17" s="141">
        <v>936</v>
      </c>
      <c r="E17" s="140">
        <v>926.904</v>
      </c>
      <c r="F17" s="139">
        <f t="shared" si="8"/>
        <v>1862.904</v>
      </c>
      <c r="G17" s="143">
        <f t="shared" si="9"/>
        <v>0.039381285792732236</v>
      </c>
      <c r="H17" s="142"/>
      <c r="I17" s="140"/>
      <c r="J17" s="141">
        <v>1209</v>
      </c>
      <c r="K17" s="140">
        <v>959.703</v>
      </c>
      <c r="L17" s="139">
        <f t="shared" si="10"/>
        <v>2168.703</v>
      </c>
      <c r="M17" s="145">
        <f t="shared" si="11"/>
        <v>-0.1410054765451978</v>
      </c>
      <c r="N17" s="144"/>
      <c r="O17" s="140"/>
      <c r="P17" s="141">
        <v>13533</v>
      </c>
      <c r="Q17" s="140">
        <v>10836.541000000001</v>
      </c>
      <c r="R17" s="139">
        <f t="shared" si="12"/>
        <v>24369.541</v>
      </c>
      <c r="S17" s="143">
        <f t="shared" si="13"/>
        <v>0.043337907764998115</v>
      </c>
      <c r="T17" s="142"/>
      <c r="U17" s="140"/>
      <c r="V17" s="141">
        <v>11764.062</v>
      </c>
      <c r="W17" s="140">
        <v>10907.396999999999</v>
      </c>
      <c r="X17" s="139">
        <f t="shared" si="14"/>
        <v>22671.459</v>
      </c>
      <c r="Y17" s="138">
        <f t="shared" si="15"/>
        <v>0.07489954660615372</v>
      </c>
    </row>
    <row r="18" spans="1:25" ht="19.5" customHeight="1">
      <c r="A18" s="146" t="s">
        <v>208</v>
      </c>
      <c r="B18" s="144">
        <v>806.086</v>
      </c>
      <c r="C18" s="140">
        <v>332.467</v>
      </c>
      <c r="D18" s="141">
        <v>0</v>
      </c>
      <c r="E18" s="140">
        <v>46.548</v>
      </c>
      <c r="F18" s="139">
        <f t="shared" si="8"/>
        <v>1185.1009999999999</v>
      </c>
      <c r="G18" s="143">
        <f t="shared" si="9"/>
        <v>0.025052714028341107</v>
      </c>
      <c r="H18" s="142">
        <v>1036.724</v>
      </c>
      <c r="I18" s="140">
        <v>472.79900000000004</v>
      </c>
      <c r="J18" s="141"/>
      <c r="K18" s="140">
        <v>267.086</v>
      </c>
      <c r="L18" s="139">
        <f t="shared" si="10"/>
        <v>1776.609</v>
      </c>
      <c r="M18" s="145">
        <f t="shared" si="11"/>
        <v>-0.33294213864727695</v>
      </c>
      <c r="N18" s="144">
        <v>13630.792</v>
      </c>
      <c r="O18" s="140">
        <v>2500.693</v>
      </c>
      <c r="P18" s="141">
        <v>241.864</v>
      </c>
      <c r="Q18" s="140">
        <v>1319.708</v>
      </c>
      <c r="R18" s="139">
        <f t="shared" si="12"/>
        <v>17693.057</v>
      </c>
      <c r="S18" s="143">
        <f t="shared" si="13"/>
        <v>0.031464690793595755</v>
      </c>
      <c r="T18" s="142">
        <v>21380.202</v>
      </c>
      <c r="U18" s="140">
        <v>6035.161</v>
      </c>
      <c r="V18" s="141">
        <v>24.497</v>
      </c>
      <c r="W18" s="140">
        <v>3141.4659999999994</v>
      </c>
      <c r="X18" s="139">
        <f t="shared" si="14"/>
        <v>30581.326</v>
      </c>
      <c r="Y18" s="138">
        <f t="shared" si="15"/>
        <v>-0.4214424515143653</v>
      </c>
    </row>
    <row r="19" spans="1:25" ht="19.5" customHeight="1">
      <c r="A19" s="146" t="s">
        <v>171</v>
      </c>
      <c r="B19" s="144">
        <v>657.8</v>
      </c>
      <c r="C19" s="140">
        <v>431.617</v>
      </c>
      <c r="D19" s="141">
        <v>0</v>
      </c>
      <c r="E19" s="140">
        <v>0</v>
      </c>
      <c r="F19" s="139">
        <f t="shared" si="8"/>
        <v>1089.417</v>
      </c>
      <c r="G19" s="143">
        <f t="shared" si="9"/>
        <v>0.02302998019461066</v>
      </c>
      <c r="H19" s="142">
        <v>1136.425</v>
      </c>
      <c r="I19" s="140">
        <v>1104.142</v>
      </c>
      <c r="J19" s="141"/>
      <c r="K19" s="140"/>
      <c r="L19" s="139">
        <f t="shared" si="10"/>
        <v>2240.567</v>
      </c>
      <c r="M19" s="145">
        <f t="shared" si="11"/>
        <v>-0.513776200399274</v>
      </c>
      <c r="N19" s="144">
        <v>8799.256999999998</v>
      </c>
      <c r="O19" s="140">
        <v>5865.791000000002</v>
      </c>
      <c r="P19" s="141"/>
      <c r="Q19" s="140"/>
      <c r="R19" s="139">
        <f t="shared" si="12"/>
        <v>14665.047999999999</v>
      </c>
      <c r="S19" s="143">
        <f t="shared" si="13"/>
        <v>0.02607978942210155</v>
      </c>
      <c r="T19" s="142">
        <v>12112.139000000001</v>
      </c>
      <c r="U19" s="140">
        <v>10204.501</v>
      </c>
      <c r="V19" s="141"/>
      <c r="W19" s="140"/>
      <c r="X19" s="139">
        <f t="shared" si="14"/>
        <v>22316.64</v>
      </c>
      <c r="Y19" s="138">
        <f t="shared" si="15"/>
        <v>-0.3428648757160576</v>
      </c>
    </row>
    <row r="20" spans="1:25" ht="19.5" customHeight="1">
      <c r="A20" s="146" t="s">
        <v>209</v>
      </c>
      <c r="B20" s="144">
        <v>565.864</v>
      </c>
      <c r="C20" s="140">
        <v>470.503</v>
      </c>
      <c r="D20" s="141">
        <v>0</v>
      </c>
      <c r="E20" s="140">
        <v>0</v>
      </c>
      <c r="F20" s="139">
        <f t="shared" si="8"/>
        <v>1036.367</v>
      </c>
      <c r="G20" s="143">
        <f t="shared" si="9"/>
        <v>0.021908517568890576</v>
      </c>
      <c r="H20" s="142">
        <v>666.6859999999999</v>
      </c>
      <c r="I20" s="140">
        <v>518.422</v>
      </c>
      <c r="J20" s="141"/>
      <c r="K20" s="140"/>
      <c r="L20" s="139">
        <f t="shared" si="10"/>
        <v>1185.108</v>
      </c>
      <c r="M20" s="145">
        <f t="shared" si="11"/>
        <v>-0.12550839248406054</v>
      </c>
      <c r="N20" s="144">
        <v>7379.360000000001</v>
      </c>
      <c r="O20" s="140">
        <v>5069.308</v>
      </c>
      <c r="P20" s="141"/>
      <c r="Q20" s="140"/>
      <c r="R20" s="139">
        <f t="shared" si="12"/>
        <v>12448.668000000001</v>
      </c>
      <c r="S20" s="143">
        <f t="shared" si="13"/>
        <v>0.022138259624220398</v>
      </c>
      <c r="T20" s="142">
        <v>7090.986999999999</v>
      </c>
      <c r="U20" s="140">
        <v>3826.3920000000003</v>
      </c>
      <c r="V20" s="141"/>
      <c r="W20" s="140"/>
      <c r="X20" s="139">
        <f t="shared" si="14"/>
        <v>10917.378999999999</v>
      </c>
      <c r="Y20" s="138">
        <f t="shared" si="15"/>
        <v>0.14026159575480546</v>
      </c>
    </row>
    <row r="21" spans="1:25" ht="19.5" customHeight="1">
      <c r="A21" s="146" t="s">
        <v>210</v>
      </c>
      <c r="B21" s="144">
        <v>376.475</v>
      </c>
      <c r="C21" s="140">
        <v>494.982</v>
      </c>
      <c r="D21" s="141">
        <v>0</v>
      </c>
      <c r="E21" s="140">
        <v>0</v>
      </c>
      <c r="F21" s="139">
        <f t="shared" si="8"/>
        <v>871.4570000000001</v>
      </c>
      <c r="G21" s="143">
        <f t="shared" si="9"/>
        <v>0.01842236485244385</v>
      </c>
      <c r="H21" s="142">
        <v>223.815</v>
      </c>
      <c r="I21" s="140">
        <v>140.969</v>
      </c>
      <c r="J21" s="141"/>
      <c r="K21" s="140"/>
      <c r="L21" s="139">
        <f t="shared" si="10"/>
        <v>364.784</v>
      </c>
      <c r="M21" s="145">
        <f t="shared" si="11"/>
        <v>1.3889671696127026</v>
      </c>
      <c r="N21" s="144">
        <v>3809.548</v>
      </c>
      <c r="O21" s="140">
        <v>2915.2819999999997</v>
      </c>
      <c r="P21" s="141">
        <v>100.69</v>
      </c>
      <c r="Q21" s="140">
        <v>11.317</v>
      </c>
      <c r="R21" s="139">
        <f t="shared" si="12"/>
        <v>6836.8369999999995</v>
      </c>
      <c r="S21" s="143">
        <f t="shared" si="13"/>
        <v>0.01215838293016378</v>
      </c>
      <c r="T21" s="142">
        <v>3339.0739999999996</v>
      </c>
      <c r="U21" s="140">
        <v>1692.3080000000002</v>
      </c>
      <c r="V21" s="141">
        <v>152.362</v>
      </c>
      <c r="W21" s="140">
        <v>12.477</v>
      </c>
      <c r="X21" s="139">
        <f t="shared" si="14"/>
        <v>5196.221</v>
      </c>
      <c r="Y21" s="138">
        <f t="shared" si="15"/>
        <v>0.31573252946708763</v>
      </c>
    </row>
    <row r="22" spans="1:25" ht="19.5" customHeight="1">
      <c r="A22" s="146" t="s">
        <v>180</v>
      </c>
      <c r="B22" s="144">
        <v>454.5210000000001</v>
      </c>
      <c r="C22" s="140">
        <v>265.72900000000004</v>
      </c>
      <c r="D22" s="141">
        <v>0</v>
      </c>
      <c r="E22" s="140">
        <v>0</v>
      </c>
      <c r="F22" s="139">
        <f t="shared" si="0"/>
        <v>720.2500000000001</v>
      </c>
      <c r="G22" s="143">
        <f t="shared" si="1"/>
        <v>0.015225889843070496</v>
      </c>
      <c r="H22" s="142">
        <v>247.739</v>
      </c>
      <c r="I22" s="140">
        <v>136.641</v>
      </c>
      <c r="J22" s="141"/>
      <c r="K22" s="140"/>
      <c r="L22" s="139">
        <f t="shared" si="2"/>
        <v>384.38</v>
      </c>
      <c r="M22" s="145">
        <f t="shared" si="3"/>
        <v>0.8737967636193353</v>
      </c>
      <c r="N22" s="144">
        <v>3176.324</v>
      </c>
      <c r="O22" s="140">
        <v>2172.8239999999996</v>
      </c>
      <c r="P22" s="141"/>
      <c r="Q22" s="140"/>
      <c r="R22" s="139">
        <f t="shared" si="4"/>
        <v>5349.147999999999</v>
      </c>
      <c r="S22" s="143">
        <f t="shared" si="5"/>
        <v>0.009512730775082062</v>
      </c>
      <c r="T22" s="142">
        <v>2283.4239999999986</v>
      </c>
      <c r="U22" s="140">
        <v>1727.2269999999999</v>
      </c>
      <c r="V22" s="141"/>
      <c r="W22" s="140"/>
      <c r="X22" s="139">
        <f t="shared" si="6"/>
        <v>4010.6509999999985</v>
      </c>
      <c r="Y22" s="138">
        <f t="shared" si="7"/>
        <v>0.33373559554296817</v>
      </c>
    </row>
    <row r="23" spans="1:25" ht="19.5" customHeight="1">
      <c r="A23" s="146" t="s">
        <v>189</v>
      </c>
      <c r="B23" s="144">
        <v>313.389</v>
      </c>
      <c r="C23" s="140">
        <v>346.64000000000004</v>
      </c>
      <c r="D23" s="141">
        <v>0</v>
      </c>
      <c r="E23" s="140">
        <v>0</v>
      </c>
      <c r="F23" s="139">
        <f t="shared" si="0"/>
        <v>660.029</v>
      </c>
      <c r="G23" s="143">
        <f t="shared" si="1"/>
        <v>0.013952834220384553</v>
      </c>
      <c r="H23" s="142">
        <v>508.90000000000003</v>
      </c>
      <c r="I23" s="140">
        <v>475.82099999999997</v>
      </c>
      <c r="J23" s="141"/>
      <c r="K23" s="140"/>
      <c r="L23" s="139">
        <f t="shared" si="2"/>
        <v>984.721</v>
      </c>
      <c r="M23" s="145">
        <f t="shared" si="3"/>
        <v>-0.3297299438114959</v>
      </c>
      <c r="N23" s="144">
        <v>2539.08</v>
      </c>
      <c r="O23" s="140">
        <v>4132.533</v>
      </c>
      <c r="P23" s="141"/>
      <c r="Q23" s="140"/>
      <c r="R23" s="139">
        <f t="shared" si="4"/>
        <v>6671.613</v>
      </c>
      <c r="S23" s="143">
        <f t="shared" si="5"/>
        <v>0.011864554561686754</v>
      </c>
      <c r="T23" s="142">
        <v>2848.141</v>
      </c>
      <c r="U23" s="140">
        <v>5436.035</v>
      </c>
      <c r="V23" s="141"/>
      <c r="W23" s="140"/>
      <c r="X23" s="139">
        <f t="shared" si="6"/>
        <v>8284.176</v>
      </c>
      <c r="Y23" s="138">
        <f t="shared" si="7"/>
        <v>-0.19465581127199605</v>
      </c>
    </row>
    <row r="24" spans="1:25" ht="19.5" customHeight="1">
      <c r="A24" s="146" t="s">
        <v>211</v>
      </c>
      <c r="B24" s="144">
        <v>657.155</v>
      </c>
      <c r="C24" s="140">
        <v>1.333</v>
      </c>
      <c r="D24" s="141">
        <v>0</v>
      </c>
      <c r="E24" s="140">
        <v>0</v>
      </c>
      <c r="F24" s="139">
        <f t="shared" si="0"/>
        <v>658.4879999999999</v>
      </c>
      <c r="G24" s="143">
        <f t="shared" si="1"/>
        <v>0.013920257897929611</v>
      </c>
      <c r="H24" s="142">
        <v>791.759</v>
      </c>
      <c r="I24" s="140">
        <v>0</v>
      </c>
      <c r="J24" s="141"/>
      <c r="K24" s="140"/>
      <c r="L24" s="139">
        <f t="shared" si="2"/>
        <v>791.759</v>
      </c>
      <c r="M24" s="145">
        <f t="shared" si="3"/>
        <v>-0.16832268404906048</v>
      </c>
      <c r="N24" s="144">
        <v>9979.031000000003</v>
      </c>
      <c r="O24" s="140">
        <v>103.837</v>
      </c>
      <c r="P24" s="141"/>
      <c r="Q24" s="140"/>
      <c r="R24" s="139">
        <f t="shared" si="4"/>
        <v>10082.868000000002</v>
      </c>
      <c r="S24" s="143">
        <f t="shared" si="5"/>
        <v>0.01793100671820824</v>
      </c>
      <c r="T24" s="142">
        <v>9198.886</v>
      </c>
      <c r="U24" s="140">
        <v>1982.781</v>
      </c>
      <c r="V24" s="141"/>
      <c r="W24" s="140"/>
      <c r="X24" s="139">
        <f t="shared" si="6"/>
        <v>11181.667000000001</v>
      </c>
      <c r="Y24" s="138">
        <f t="shared" si="7"/>
        <v>-0.09826790584981637</v>
      </c>
    </row>
    <row r="25" spans="1:25" ht="19.5" customHeight="1">
      <c r="A25" s="146" t="s">
        <v>212</v>
      </c>
      <c r="B25" s="144">
        <v>386.174</v>
      </c>
      <c r="C25" s="140">
        <v>240.939</v>
      </c>
      <c r="D25" s="141">
        <v>0</v>
      </c>
      <c r="E25" s="140">
        <v>0</v>
      </c>
      <c r="F25" s="139">
        <f t="shared" si="0"/>
        <v>627.1129999999999</v>
      </c>
      <c r="G25" s="143">
        <f t="shared" si="1"/>
        <v>0.013256998899212032</v>
      </c>
      <c r="H25" s="142">
        <v>407.914</v>
      </c>
      <c r="I25" s="140">
        <v>253.391</v>
      </c>
      <c r="J25" s="141"/>
      <c r="K25" s="140"/>
      <c r="L25" s="139">
        <f t="shared" si="2"/>
        <v>661.305</v>
      </c>
      <c r="M25" s="145">
        <f t="shared" si="3"/>
        <v>-0.051703828036987476</v>
      </c>
      <c r="N25" s="144">
        <v>4755.753000000001</v>
      </c>
      <c r="O25" s="140">
        <v>2981.147</v>
      </c>
      <c r="P25" s="141"/>
      <c r="Q25" s="140"/>
      <c r="R25" s="139">
        <f t="shared" si="4"/>
        <v>7736.900000000001</v>
      </c>
      <c r="S25" s="143">
        <f t="shared" si="5"/>
        <v>0.0137590223216356</v>
      </c>
      <c r="T25" s="142">
        <v>5834.544000000001</v>
      </c>
      <c r="U25" s="140">
        <v>1979.6450000000002</v>
      </c>
      <c r="V25" s="141"/>
      <c r="W25" s="140"/>
      <c r="X25" s="139">
        <f t="shared" si="6"/>
        <v>7814.189000000001</v>
      </c>
      <c r="Y25" s="138">
        <f t="shared" si="7"/>
        <v>-0.009890853676562061</v>
      </c>
    </row>
    <row r="26" spans="1:25" ht="19.5" customHeight="1">
      <c r="A26" s="146" t="s">
        <v>213</v>
      </c>
      <c r="B26" s="144">
        <v>398.093</v>
      </c>
      <c r="C26" s="140">
        <v>196.38</v>
      </c>
      <c r="D26" s="141">
        <v>0</v>
      </c>
      <c r="E26" s="140">
        <v>0</v>
      </c>
      <c r="F26" s="139">
        <f aca="true" t="shared" si="16" ref="F26:F31">SUM(B26:E26)</f>
        <v>594.473</v>
      </c>
      <c r="G26" s="143">
        <f aca="true" t="shared" si="17" ref="G26:G31">F26/$F$9</f>
        <v>0.012566998143255322</v>
      </c>
      <c r="H26" s="142">
        <v>405.511</v>
      </c>
      <c r="I26" s="140">
        <v>116.021</v>
      </c>
      <c r="J26" s="141"/>
      <c r="K26" s="140"/>
      <c r="L26" s="139">
        <f aca="true" t="shared" si="18" ref="L26:L31">SUM(H26:K26)</f>
        <v>521.532</v>
      </c>
      <c r="M26" s="145" t="s">
        <v>49</v>
      </c>
      <c r="N26" s="144">
        <v>4115.954000000001</v>
      </c>
      <c r="O26" s="140">
        <v>1792.777</v>
      </c>
      <c r="P26" s="141"/>
      <c r="Q26" s="140"/>
      <c r="R26" s="139">
        <f aca="true" t="shared" si="19" ref="R26:R31">SUM(N26:Q26)</f>
        <v>5908.731000000001</v>
      </c>
      <c r="S26" s="143">
        <f aca="true" t="shared" si="20" ref="S26:S31">R26/$R$9</f>
        <v>0.010507872884687696</v>
      </c>
      <c r="T26" s="142">
        <v>4346.942</v>
      </c>
      <c r="U26" s="140">
        <v>1544.207</v>
      </c>
      <c r="V26" s="141"/>
      <c r="W26" s="140"/>
      <c r="X26" s="139">
        <f aca="true" t="shared" si="21" ref="X26:X31">SUM(T26:W26)</f>
        <v>5891.149</v>
      </c>
      <c r="Y26" s="138">
        <f aca="true" t="shared" si="22" ref="Y26:Y31">IF(ISERROR(R26/X26-1),"         /0",IF(R26/X26&gt;5,"  *  ",(R26/X26-1)))</f>
        <v>0.002984477221676274</v>
      </c>
    </row>
    <row r="27" spans="1:25" ht="19.5" customHeight="1">
      <c r="A27" s="146" t="s">
        <v>172</v>
      </c>
      <c r="B27" s="144">
        <v>279.60900000000004</v>
      </c>
      <c r="C27" s="140">
        <v>134.994</v>
      </c>
      <c r="D27" s="141">
        <v>0</v>
      </c>
      <c r="E27" s="140">
        <v>0</v>
      </c>
      <c r="F27" s="139">
        <f t="shared" si="16"/>
        <v>414.60300000000007</v>
      </c>
      <c r="G27" s="143">
        <f t="shared" si="17"/>
        <v>0.008764595080328437</v>
      </c>
      <c r="H27" s="142">
        <v>336.68600000000004</v>
      </c>
      <c r="I27" s="140">
        <v>252.868</v>
      </c>
      <c r="J27" s="141"/>
      <c r="K27" s="140"/>
      <c r="L27" s="139">
        <f t="shared" si="18"/>
        <v>589.5540000000001</v>
      </c>
      <c r="M27" s="145">
        <f>IF(ISERROR(F27/L27-1),"         /0",(F27/L27-1))</f>
        <v>-0.29675144261594355</v>
      </c>
      <c r="N27" s="144">
        <v>4836.749000000002</v>
      </c>
      <c r="O27" s="140">
        <v>2979.5819999999994</v>
      </c>
      <c r="P27" s="141"/>
      <c r="Q27" s="140"/>
      <c r="R27" s="139">
        <f t="shared" si="19"/>
        <v>7816.331000000001</v>
      </c>
      <c r="S27" s="143">
        <f t="shared" si="20"/>
        <v>0.01390027953085762</v>
      </c>
      <c r="T27" s="142">
        <v>3849.653999999999</v>
      </c>
      <c r="U27" s="140">
        <v>3400.3450000000007</v>
      </c>
      <c r="V27" s="141"/>
      <c r="W27" s="140"/>
      <c r="X27" s="139">
        <f t="shared" si="21"/>
        <v>7249.999</v>
      </c>
      <c r="Y27" s="138">
        <f t="shared" si="22"/>
        <v>0.07811476939514073</v>
      </c>
    </row>
    <row r="28" spans="1:25" ht="19.5" customHeight="1">
      <c r="A28" s="146" t="s">
        <v>193</v>
      </c>
      <c r="B28" s="144">
        <v>91.366</v>
      </c>
      <c r="C28" s="140">
        <v>219.957</v>
      </c>
      <c r="D28" s="141">
        <v>0</v>
      </c>
      <c r="E28" s="140">
        <v>0</v>
      </c>
      <c r="F28" s="139">
        <f t="shared" si="16"/>
        <v>311.323</v>
      </c>
      <c r="G28" s="143">
        <f t="shared" si="17"/>
        <v>0.006581283864788941</v>
      </c>
      <c r="H28" s="142">
        <v>87.879</v>
      </c>
      <c r="I28" s="140">
        <v>256.692</v>
      </c>
      <c r="J28" s="141"/>
      <c r="K28" s="140"/>
      <c r="L28" s="139">
        <f t="shared" si="18"/>
        <v>344.571</v>
      </c>
      <c r="M28" s="145">
        <f>IF(ISERROR(F28/L28-1),"         /0",(F28/L28-1))</f>
        <v>-0.0964909989523206</v>
      </c>
      <c r="N28" s="144">
        <v>1809.8270000000002</v>
      </c>
      <c r="O28" s="140">
        <v>3253.5570000000002</v>
      </c>
      <c r="P28" s="141"/>
      <c r="Q28" s="140"/>
      <c r="R28" s="139">
        <f t="shared" si="19"/>
        <v>5063.384</v>
      </c>
      <c r="S28" s="143">
        <f t="shared" si="20"/>
        <v>0.009004538442918035</v>
      </c>
      <c r="T28" s="142">
        <v>696.4780000000001</v>
      </c>
      <c r="U28" s="140">
        <v>2407.712</v>
      </c>
      <c r="V28" s="141"/>
      <c r="W28" s="140"/>
      <c r="X28" s="139">
        <f t="shared" si="21"/>
        <v>3104.19</v>
      </c>
      <c r="Y28" s="138">
        <f t="shared" si="22"/>
        <v>0.6311450007892558</v>
      </c>
    </row>
    <row r="29" spans="1:25" ht="19.5" customHeight="1">
      <c r="A29" s="146" t="s">
        <v>161</v>
      </c>
      <c r="B29" s="144">
        <v>198.132</v>
      </c>
      <c r="C29" s="140">
        <v>103.15799999999997</v>
      </c>
      <c r="D29" s="141">
        <v>0</v>
      </c>
      <c r="E29" s="140">
        <v>0</v>
      </c>
      <c r="F29" s="139">
        <f t="shared" si="16"/>
        <v>301.28999999999996</v>
      </c>
      <c r="G29" s="143">
        <f t="shared" si="17"/>
        <v>0.006369188963302615</v>
      </c>
      <c r="H29" s="142">
        <v>341.497</v>
      </c>
      <c r="I29" s="140">
        <v>175.50400000000002</v>
      </c>
      <c r="J29" s="141">
        <v>0</v>
      </c>
      <c r="K29" s="140"/>
      <c r="L29" s="139">
        <f t="shared" si="18"/>
        <v>517.001</v>
      </c>
      <c r="M29" s="145">
        <f>IF(ISERROR(F29/L29-1),"         /0",(F29/L29-1))</f>
        <v>-0.4172351697578922</v>
      </c>
      <c r="N29" s="144">
        <v>3443.5729999999985</v>
      </c>
      <c r="O29" s="140">
        <v>1998.5420000000006</v>
      </c>
      <c r="P29" s="141">
        <v>0</v>
      </c>
      <c r="Q29" s="140">
        <v>0</v>
      </c>
      <c r="R29" s="139">
        <f t="shared" si="19"/>
        <v>5442.114999999999</v>
      </c>
      <c r="S29" s="143">
        <f t="shared" si="20"/>
        <v>0.009678059915716618</v>
      </c>
      <c r="T29" s="142">
        <v>3875.9700000000003</v>
      </c>
      <c r="U29" s="140">
        <v>2180.9929999999995</v>
      </c>
      <c r="V29" s="141">
        <v>2.234</v>
      </c>
      <c r="W29" s="140">
        <v>2.645</v>
      </c>
      <c r="X29" s="139">
        <f t="shared" si="21"/>
        <v>6061.842000000001</v>
      </c>
      <c r="Y29" s="138">
        <f t="shared" si="22"/>
        <v>-0.10223410639868236</v>
      </c>
    </row>
    <row r="30" spans="1:25" ht="19.5" customHeight="1">
      <c r="A30" s="146" t="s">
        <v>181</v>
      </c>
      <c r="B30" s="144">
        <v>110.687</v>
      </c>
      <c r="C30" s="140">
        <v>184.42800000000003</v>
      </c>
      <c r="D30" s="141">
        <v>0</v>
      </c>
      <c r="E30" s="140">
        <v>0</v>
      </c>
      <c r="F30" s="139">
        <f t="shared" si="16"/>
        <v>295.115</v>
      </c>
      <c r="G30" s="143">
        <f t="shared" si="17"/>
        <v>0.006238651136463379</v>
      </c>
      <c r="H30" s="142">
        <v>102.136</v>
      </c>
      <c r="I30" s="140">
        <v>237.24699999999999</v>
      </c>
      <c r="J30" s="141"/>
      <c r="K30" s="140"/>
      <c r="L30" s="139">
        <f t="shared" si="18"/>
        <v>339.383</v>
      </c>
      <c r="M30" s="145">
        <f>IF(ISERROR(F30/L30-1),"         /0",(F30/L30-1))</f>
        <v>-0.13043670425448528</v>
      </c>
      <c r="N30" s="144">
        <v>1273.8840000000002</v>
      </c>
      <c r="O30" s="140">
        <v>2875.409</v>
      </c>
      <c r="P30" s="141"/>
      <c r="Q30" s="140"/>
      <c r="R30" s="139">
        <f t="shared" si="19"/>
        <v>4149.293000000001</v>
      </c>
      <c r="S30" s="143">
        <f t="shared" si="20"/>
        <v>0.007378952165079857</v>
      </c>
      <c r="T30" s="142">
        <v>1088.7790000000002</v>
      </c>
      <c r="U30" s="140">
        <v>3026.7919999999995</v>
      </c>
      <c r="V30" s="141"/>
      <c r="W30" s="140"/>
      <c r="X30" s="139">
        <f t="shared" si="21"/>
        <v>4115.571</v>
      </c>
      <c r="Y30" s="138">
        <f t="shared" si="22"/>
        <v>0.00819375974803993</v>
      </c>
    </row>
    <row r="31" spans="1:25" ht="19.5" customHeight="1">
      <c r="A31" s="146" t="s">
        <v>192</v>
      </c>
      <c r="B31" s="144">
        <v>12.48</v>
      </c>
      <c r="C31" s="140">
        <v>249.90699999999998</v>
      </c>
      <c r="D31" s="141">
        <v>0</v>
      </c>
      <c r="E31" s="140">
        <v>0</v>
      </c>
      <c r="F31" s="139">
        <f t="shared" si="16"/>
        <v>262.387</v>
      </c>
      <c r="G31" s="143">
        <f t="shared" si="17"/>
        <v>0.005546790084350902</v>
      </c>
      <c r="H31" s="142">
        <v>22.27</v>
      </c>
      <c r="I31" s="140">
        <v>326.447</v>
      </c>
      <c r="J31" s="141"/>
      <c r="K31" s="140"/>
      <c r="L31" s="139">
        <f t="shared" si="18"/>
        <v>348.717</v>
      </c>
      <c r="M31" s="145">
        <f>IF(ISERROR(F31/L31-1),"         /0",(F31/L31-1))</f>
        <v>-0.24756464410969348</v>
      </c>
      <c r="N31" s="144">
        <v>65.74100000000001</v>
      </c>
      <c r="O31" s="140">
        <v>2687.7970000000005</v>
      </c>
      <c r="P31" s="141"/>
      <c r="Q31" s="140"/>
      <c r="R31" s="139">
        <f t="shared" si="19"/>
        <v>2753.5380000000005</v>
      </c>
      <c r="S31" s="143">
        <f t="shared" si="20"/>
        <v>0.004896792100902409</v>
      </c>
      <c r="T31" s="142">
        <v>143.131</v>
      </c>
      <c r="U31" s="140">
        <v>2762.472</v>
      </c>
      <c r="V31" s="141"/>
      <c r="W31" s="140"/>
      <c r="X31" s="139">
        <f t="shared" si="21"/>
        <v>2905.603</v>
      </c>
      <c r="Y31" s="138">
        <f t="shared" si="22"/>
        <v>-0.05233509188970398</v>
      </c>
    </row>
    <row r="32" spans="1:25" ht="19.5" customHeight="1">
      <c r="A32" s="146" t="s">
        <v>183</v>
      </c>
      <c r="B32" s="144">
        <v>131.05599999999998</v>
      </c>
      <c r="C32" s="140">
        <v>117.19</v>
      </c>
      <c r="D32" s="141">
        <v>0</v>
      </c>
      <c r="E32" s="140">
        <v>0</v>
      </c>
      <c r="F32" s="139">
        <f aca="true" t="shared" si="23" ref="F32:F38">SUM(B32:E32)</f>
        <v>248.24599999999998</v>
      </c>
      <c r="G32" s="143">
        <f aca="true" t="shared" si="24" ref="G32:G38">F32/$F$9</f>
        <v>0.005247853175956789</v>
      </c>
      <c r="H32" s="142">
        <v>167.78</v>
      </c>
      <c r="I32" s="140">
        <v>150.58300000000003</v>
      </c>
      <c r="J32" s="141"/>
      <c r="K32" s="140"/>
      <c r="L32" s="139">
        <f aca="true" t="shared" si="25" ref="L32:L38">SUM(H32:K32)</f>
        <v>318.36300000000006</v>
      </c>
      <c r="M32" s="145">
        <f aca="true" t="shared" si="26" ref="M32:M38">IF(ISERROR(F32/L32-1),"         /0",(F32/L32-1))</f>
        <v>-0.22024230202630346</v>
      </c>
      <c r="N32" s="144">
        <v>2611.561</v>
      </c>
      <c r="O32" s="140">
        <v>2143.4649999999997</v>
      </c>
      <c r="P32" s="141">
        <v>0</v>
      </c>
      <c r="Q32" s="140">
        <v>0</v>
      </c>
      <c r="R32" s="139">
        <f aca="true" t="shared" si="27" ref="R32:R38">SUM(N32:Q32)</f>
        <v>4755.026</v>
      </c>
      <c r="S32" s="143">
        <f aca="true" t="shared" si="28" ref="S32:S38">R32/$R$9</f>
        <v>0.008456165760699717</v>
      </c>
      <c r="T32" s="142">
        <v>1137.815</v>
      </c>
      <c r="U32" s="140">
        <v>867.2400000000001</v>
      </c>
      <c r="V32" s="141">
        <v>0.35</v>
      </c>
      <c r="W32" s="140">
        <v>0</v>
      </c>
      <c r="X32" s="139">
        <f aca="true" t="shared" si="29" ref="X32:X38">SUM(T32:W32)</f>
        <v>2005.4050000000002</v>
      </c>
      <c r="Y32" s="138">
        <f aca="true" t="shared" si="30" ref="Y32:Y38">IF(ISERROR(R32/X32-1),"         /0",IF(R32/X32&gt;5,"  *  ",(R32/X32-1)))</f>
        <v>1.3711050884983331</v>
      </c>
    </row>
    <row r="33" spans="1:25" ht="19.5" customHeight="1">
      <c r="A33" s="146" t="s">
        <v>197</v>
      </c>
      <c r="B33" s="144">
        <v>111.289</v>
      </c>
      <c r="C33" s="140">
        <v>101.999</v>
      </c>
      <c r="D33" s="141">
        <v>0</v>
      </c>
      <c r="E33" s="140">
        <v>0</v>
      </c>
      <c r="F33" s="139">
        <f>SUM(B33:E33)</f>
        <v>213.288</v>
      </c>
      <c r="G33" s="143">
        <f>F33/$F$9</f>
        <v>0.004508850528078889</v>
      </c>
      <c r="H33" s="142">
        <v>149.163</v>
      </c>
      <c r="I33" s="140">
        <v>111.168</v>
      </c>
      <c r="J33" s="141"/>
      <c r="K33" s="140"/>
      <c r="L33" s="139">
        <f>SUM(H33:K33)</f>
        <v>260.331</v>
      </c>
      <c r="M33" s="145">
        <f>IF(ISERROR(F33/L33-1),"         /0",(F33/L33-1))</f>
        <v>-0.1807045645735621</v>
      </c>
      <c r="N33" s="144">
        <v>1099.525</v>
      </c>
      <c r="O33" s="140">
        <v>1430.248</v>
      </c>
      <c r="P33" s="141"/>
      <c r="Q33" s="140"/>
      <c r="R33" s="139">
        <f>SUM(N33:Q33)</f>
        <v>2529.773</v>
      </c>
      <c r="S33" s="143">
        <f>R33/$R$9</f>
        <v>0.004498856541466357</v>
      </c>
      <c r="T33" s="142">
        <v>1270.563</v>
      </c>
      <c r="U33" s="140">
        <v>1379.5459999999998</v>
      </c>
      <c r="V33" s="141"/>
      <c r="W33" s="140"/>
      <c r="X33" s="139">
        <f>SUM(T33:W33)</f>
        <v>2650.109</v>
      </c>
      <c r="Y33" s="138">
        <f>IF(ISERROR(R33/X33-1),"         /0",IF(R33/X33&gt;5,"  *  ",(R33/X33-1)))</f>
        <v>-0.045407943597791545</v>
      </c>
    </row>
    <row r="34" spans="1:25" ht="19.5" customHeight="1">
      <c r="A34" s="146" t="s">
        <v>195</v>
      </c>
      <c r="B34" s="144">
        <v>57.885</v>
      </c>
      <c r="C34" s="140">
        <v>100.471</v>
      </c>
      <c r="D34" s="141">
        <v>0</v>
      </c>
      <c r="E34" s="140">
        <v>0</v>
      </c>
      <c r="F34" s="139">
        <f t="shared" si="23"/>
        <v>158.356</v>
      </c>
      <c r="G34" s="143">
        <f t="shared" si="24"/>
        <v>0.003347602932300272</v>
      </c>
      <c r="H34" s="142">
        <v>73.646</v>
      </c>
      <c r="I34" s="140">
        <v>51.488</v>
      </c>
      <c r="J34" s="141"/>
      <c r="K34" s="140"/>
      <c r="L34" s="139">
        <f t="shared" si="25"/>
        <v>125.134</v>
      </c>
      <c r="M34" s="145">
        <f t="shared" si="26"/>
        <v>0.2654913932264611</v>
      </c>
      <c r="N34" s="144">
        <v>839.739</v>
      </c>
      <c r="O34" s="140">
        <v>826.705</v>
      </c>
      <c r="P34" s="141"/>
      <c r="Q34" s="140"/>
      <c r="R34" s="139">
        <f t="shared" si="27"/>
        <v>1666.444</v>
      </c>
      <c r="S34" s="143">
        <f t="shared" si="28"/>
        <v>0.002963543563152647</v>
      </c>
      <c r="T34" s="142">
        <v>1098.07</v>
      </c>
      <c r="U34" s="140">
        <v>579.3679999999999</v>
      </c>
      <c r="V34" s="141"/>
      <c r="W34" s="140"/>
      <c r="X34" s="139">
        <f t="shared" si="29"/>
        <v>1677.4379999999999</v>
      </c>
      <c r="Y34" s="138">
        <f t="shared" si="30"/>
        <v>-0.006554042533911786</v>
      </c>
    </row>
    <row r="35" spans="1:25" ht="19.5" customHeight="1">
      <c r="A35" s="146" t="s">
        <v>185</v>
      </c>
      <c r="B35" s="144">
        <v>83.411</v>
      </c>
      <c r="C35" s="140">
        <v>59.956</v>
      </c>
      <c r="D35" s="141">
        <v>0</v>
      </c>
      <c r="E35" s="140">
        <v>0</v>
      </c>
      <c r="F35" s="139">
        <f t="shared" si="23"/>
        <v>143.36700000000002</v>
      </c>
      <c r="G35" s="143">
        <f t="shared" si="24"/>
        <v>0.0030307395336778725</v>
      </c>
      <c r="H35" s="142">
        <v>9.179</v>
      </c>
      <c r="I35" s="140">
        <v>5.009</v>
      </c>
      <c r="J35" s="141"/>
      <c r="K35" s="140"/>
      <c r="L35" s="139">
        <f t="shared" si="25"/>
        <v>14.188</v>
      </c>
      <c r="M35" s="145">
        <f t="shared" si="26"/>
        <v>9.104806879052722</v>
      </c>
      <c r="N35" s="144">
        <v>833.2940000000003</v>
      </c>
      <c r="O35" s="140">
        <v>555.0540000000001</v>
      </c>
      <c r="P35" s="141">
        <v>0.426</v>
      </c>
      <c r="Q35" s="140">
        <v>0.6890000000000001</v>
      </c>
      <c r="R35" s="139">
        <f t="shared" si="27"/>
        <v>1389.4630000000004</v>
      </c>
      <c r="S35" s="143">
        <f t="shared" si="28"/>
        <v>0.002470970599605368</v>
      </c>
      <c r="T35" s="142">
        <v>134.27500000000003</v>
      </c>
      <c r="U35" s="140">
        <v>68.852</v>
      </c>
      <c r="V35" s="141">
        <v>0.034</v>
      </c>
      <c r="W35" s="140">
        <v>0.09</v>
      </c>
      <c r="X35" s="139">
        <f t="shared" si="29"/>
        <v>203.25100000000003</v>
      </c>
      <c r="Y35" s="138" t="str">
        <f t="shared" si="30"/>
        <v>  *  </v>
      </c>
    </row>
    <row r="36" spans="1:25" ht="19.5" customHeight="1">
      <c r="A36" s="146" t="s">
        <v>188</v>
      </c>
      <c r="B36" s="144">
        <v>94.89699999999999</v>
      </c>
      <c r="C36" s="140">
        <v>41.958999999999996</v>
      </c>
      <c r="D36" s="141">
        <v>0</v>
      </c>
      <c r="E36" s="140">
        <v>0</v>
      </c>
      <c r="F36" s="139">
        <f t="shared" si="23"/>
        <v>136.856</v>
      </c>
      <c r="G36" s="143">
        <f t="shared" si="24"/>
        <v>0.0028930987578802574</v>
      </c>
      <c r="H36" s="142">
        <v>11.052</v>
      </c>
      <c r="I36" s="140">
        <v>2.4530000000000003</v>
      </c>
      <c r="J36" s="141"/>
      <c r="K36" s="140"/>
      <c r="L36" s="139">
        <f t="shared" si="25"/>
        <v>13.504999999999999</v>
      </c>
      <c r="M36" s="145">
        <f t="shared" si="26"/>
        <v>9.133728248796743</v>
      </c>
      <c r="N36" s="144">
        <v>857.862</v>
      </c>
      <c r="O36" s="140">
        <v>249.48299999999995</v>
      </c>
      <c r="P36" s="141"/>
      <c r="Q36" s="140"/>
      <c r="R36" s="139">
        <f t="shared" si="27"/>
        <v>1107.3449999999998</v>
      </c>
      <c r="S36" s="143">
        <f t="shared" si="28"/>
        <v>0.0019692621815910207</v>
      </c>
      <c r="T36" s="142">
        <v>414.324</v>
      </c>
      <c r="U36" s="140">
        <v>384.685</v>
      </c>
      <c r="V36" s="141"/>
      <c r="W36" s="140"/>
      <c r="X36" s="139">
        <f t="shared" si="29"/>
        <v>799.009</v>
      </c>
      <c r="Y36" s="138">
        <f t="shared" si="30"/>
        <v>0.38589803118613153</v>
      </c>
    </row>
    <row r="37" spans="1:25" ht="19.5" customHeight="1">
      <c r="A37" s="146" t="s">
        <v>190</v>
      </c>
      <c r="B37" s="144">
        <v>67.175</v>
      </c>
      <c r="C37" s="140">
        <v>51.885999999999996</v>
      </c>
      <c r="D37" s="141">
        <v>1.16</v>
      </c>
      <c r="E37" s="140">
        <v>1.31</v>
      </c>
      <c r="F37" s="139">
        <f t="shared" si="23"/>
        <v>121.53099999999999</v>
      </c>
      <c r="G37" s="143">
        <f t="shared" si="24"/>
        <v>0.0025691324102994793</v>
      </c>
      <c r="H37" s="142">
        <v>73.768</v>
      </c>
      <c r="I37" s="140">
        <v>24.132</v>
      </c>
      <c r="J37" s="141">
        <v>0.196</v>
      </c>
      <c r="K37" s="140">
        <v>0.196</v>
      </c>
      <c r="L37" s="139">
        <f t="shared" si="25"/>
        <v>98.292</v>
      </c>
      <c r="M37" s="145">
        <f t="shared" si="26"/>
        <v>0.2364281935457615</v>
      </c>
      <c r="N37" s="144">
        <v>653.625</v>
      </c>
      <c r="O37" s="140">
        <v>413.858</v>
      </c>
      <c r="P37" s="141">
        <v>14.393</v>
      </c>
      <c r="Q37" s="140">
        <v>14.574000000000002</v>
      </c>
      <c r="R37" s="139">
        <f t="shared" si="27"/>
        <v>1096.45</v>
      </c>
      <c r="S37" s="143">
        <f t="shared" si="28"/>
        <v>0.0019498869087822453</v>
      </c>
      <c r="T37" s="142">
        <v>717.0369999999999</v>
      </c>
      <c r="U37" s="140">
        <v>396.95400000000006</v>
      </c>
      <c r="V37" s="141">
        <v>9.501</v>
      </c>
      <c r="W37" s="140">
        <v>8.814</v>
      </c>
      <c r="X37" s="139">
        <f t="shared" si="29"/>
        <v>1132.306</v>
      </c>
      <c r="Y37" s="138">
        <f t="shared" si="30"/>
        <v>-0.03166635167525389</v>
      </c>
    </row>
    <row r="38" spans="1:25" ht="19.5" customHeight="1">
      <c r="A38" s="146" t="s">
        <v>186</v>
      </c>
      <c r="B38" s="144">
        <v>71.695</v>
      </c>
      <c r="C38" s="140">
        <v>26.531</v>
      </c>
      <c r="D38" s="141">
        <v>0</v>
      </c>
      <c r="E38" s="140">
        <v>0</v>
      </c>
      <c r="F38" s="139">
        <f t="shared" si="23"/>
        <v>98.226</v>
      </c>
      <c r="G38" s="143">
        <f t="shared" si="24"/>
        <v>0.0020764710249572263</v>
      </c>
      <c r="H38" s="142">
        <v>74.678</v>
      </c>
      <c r="I38" s="140">
        <v>36.33</v>
      </c>
      <c r="J38" s="141"/>
      <c r="K38" s="140"/>
      <c r="L38" s="139">
        <f t="shared" si="25"/>
        <v>111.008</v>
      </c>
      <c r="M38" s="145">
        <f t="shared" si="26"/>
        <v>-0.1151448544249063</v>
      </c>
      <c r="N38" s="144">
        <v>754.3810000000001</v>
      </c>
      <c r="O38" s="140">
        <v>414.708</v>
      </c>
      <c r="P38" s="141"/>
      <c r="Q38" s="140"/>
      <c r="R38" s="139">
        <f t="shared" si="27"/>
        <v>1169.0890000000002</v>
      </c>
      <c r="S38" s="143">
        <f t="shared" si="28"/>
        <v>0.002079065471568541</v>
      </c>
      <c r="T38" s="142">
        <v>809.1060000000001</v>
      </c>
      <c r="U38" s="140">
        <v>468.762</v>
      </c>
      <c r="V38" s="141"/>
      <c r="W38" s="140"/>
      <c r="X38" s="139">
        <f t="shared" si="29"/>
        <v>1277.8680000000002</v>
      </c>
      <c r="Y38" s="138">
        <f t="shared" si="30"/>
        <v>-0.08512538071224884</v>
      </c>
    </row>
    <row r="39" spans="1:25" ht="19.5" customHeight="1">
      <c r="A39" s="146" t="s">
        <v>214</v>
      </c>
      <c r="B39" s="144">
        <v>0</v>
      </c>
      <c r="C39" s="140">
        <v>0</v>
      </c>
      <c r="D39" s="141">
        <v>6.595</v>
      </c>
      <c r="E39" s="140">
        <v>88.199</v>
      </c>
      <c r="F39" s="139">
        <f aca="true" t="shared" si="31" ref="F39:F46">SUM(B39:E39)</f>
        <v>94.794</v>
      </c>
      <c r="G39" s="143">
        <f aca="true" t="shared" si="32" ref="G39:G46">F39/$F$9</f>
        <v>0.0020039194748823663</v>
      </c>
      <c r="H39" s="142"/>
      <c r="I39" s="140"/>
      <c r="J39" s="141"/>
      <c r="K39" s="140"/>
      <c r="L39" s="139">
        <f aca="true" t="shared" si="33" ref="L39:L46">SUM(H39:K39)</f>
        <v>0</v>
      </c>
      <c r="M39" s="145" t="str">
        <f>IF(ISERROR(F39/L39-1),"         /0",(F39/L39-1))</f>
        <v>         /0</v>
      </c>
      <c r="N39" s="144"/>
      <c r="O39" s="140"/>
      <c r="P39" s="141">
        <v>1847.11</v>
      </c>
      <c r="Q39" s="140">
        <v>1134.3690000000001</v>
      </c>
      <c r="R39" s="139">
        <f aca="true" t="shared" si="34" ref="R39:R46">SUM(N39:Q39)</f>
        <v>2981.4790000000003</v>
      </c>
      <c r="S39" s="143">
        <f aca="true" t="shared" si="35" ref="S39:S46">R39/$R$9</f>
        <v>0.005302154107263605</v>
      </c>
      <c r="T39" s="142"/>
      <c r="U39" s="140"/>
      <c r="V39" s="141">
        <v>97.06</v>
      </c>
      <c r="W39" s="140"/>
      <c r="X39" s="139">
        <f aca="true" t="shared" si="36" ref="X39:X46">SUM(T39:W39)</f>
        <v>97.06</v>
      </c>
      <c r="Y39" s="138" t="str">
        <f aca="true" t="shared" si="37" ref="Y39:Y46">IF(ISERROR(R39/X39-1),"         /0",IF(R39/X39&gt;5,"  *  ",(R39/X39-1)))</f>
        <v>  *  </v>
      </c>
    </row>
    <row r="40" spans="1:25" ht="19.5" customHeight="1">
      <c r="A40" s="146" t="s">
        <v>201</v>
      </c>
      <c r="B40" s="144">
        <v>63.709</v>
      </c>
      <c r="C40" s="140">
        <v>0.3</v>
      </c>
      <c r="D40" s="141">
        <v>0</v>
      </c>
      <c r="E40" s="140">
        <v>0</v>
      </c>
      <c r="F40" s="139">
        <f t="shared" si="31"/>
        <v>64.009</v>
      </c>
      <c r="G40" s="143">
        <f t="shared" si="32"/>
        <v>0.0013531329163000336</v>
      </c>
      <c r="H40" s="142">
        <v>31.354</v>
      </c>
      <c r="I40" s="140">
        <v>0</v>
      </c>
      <c r="J40" s="141">
        <v>36.543</v>
      </c>
      <c r="K40" s="140">
        <v>0</v>
      </c>
      <c r="L40" s="139">
        <f t="shared" si="33"/>
        <v>67.89699999999999</v>
      </c>
      <c r="M40" s="145">
        <f>IF(ISERROR(F40/L40-1),"         /0",(F40/L40-1))</f>
        <v>-0.05726320750548608</v>
      </c>
      <c r="N40" s="144">
        <v>762.8639999999999</v>
      </c>
      <c r="O40" s="140">
        <v>123.20599999999999</v>
      </c>
      <c r="P40" s="141">
        <v>0</v>
      </c>
      <c r="Q40" s="140">
        <v>0</v>
      </c>
      <c r="R40" s="139">
        <f t="shared" si="34"/>
        <v>886.0699999999999</v>
      </c>
      <c r="S40" s="143">
        <f t="shared" si="35"/>
        <v>0.0015757547478359103</v>
      </c>
      <c r="T40" s="142">
        <v>509.085</v>
      </c>
      <c r="U40" s="140">
        <v>24.936</v>
      </c>
      <c r="V40" s="141">
        <v>353.36199999999997</v>
      </c>
      <c r="W40" s="140">
        <v>18.878</v>
      </c>
      <c r="X40" s="139">
        <f t="shared" si="36"/>
        <v>906.261</v>
      </c>
      <c r="Y40" s="138">
        <f t="shared" si="37"/>
        <v>-0.022279453711458452</v>
      </c>
    </row>
    <row r="41" spans="1:25" ht="19.5" customHeight="1">
      <c r="A41" s="146" t="s">
        <v>187</v>
      </c>
      <c r="B41" s="144">
        <v>49.849</v>
      </c>
      <c r="C41" s="140">
        <v>9.395</v>
      </c>
      <c r="D41" s="141">
        <v>0</v>
      </c>
      <c r="E41" s="140">
        <v>0</v>
      </c>
      <c r="F41" s="139">
        <f t="shared" si="31"/>
        <v>59.244</v>
      </c>
      <c r="G41" s="143">
        <f t="shared" si="32"/>
        <v>0.0012524021074111326</v>
      </c>
      <c r="H41" s="142">
        <v>69.03399999999999</v>
      </c>
      <c r="I41" s="140">
        <v>20.019000000000002</v>
      </c>
      <c r="J41" s="141"/>
      <c r="K41" s="140"/>
      <c r="L41" s="139">
        <f t="shared" si="33"/>
        <v>89.053</v>
      </c>
      <c r="M41" s="145">
        <f>IF(ISERROR(F41/L41-1),"         /0",(F41/L41-1))</f>
        <v>-0.3347332487395146</v>
      </c>
      <c r="N41" s="144">
        <v>833.5429999999998</v>
      </c>
      <c r="O41" s="140">
        <v>262.036</v>
      </c>
      <c r="P41" s="141"/>
      <c r="Q41" s="140"/>
      <c r="R41" s="139">
        <f t="shared" si="34"/>
        <v>1095.5789999999997</v>
      </c>
      <c r="S41" s="143">
        <f t="shared" si="35"/>
        <v>0.0019483379539757789</v>
      </c>
      <c r="T41" s="142">
        <v>632.2830000000001</v>
      </c>
      <c r="U41" s="140">
        <v>249.205</v>
      </c>
      <c r="V41" s="141"/>
      <c r="W41" s="140"/>
      <c r="X41" s="139">
        <f t="shared" si="36"/>
        <v>881.4880000000002</v>
      </c>
      <c r="Y41" s="138">
        <f t="shared" si="37"/>
        <v>0.2428745484907333</v>
      </c>
    </row>
    <row r="42" spans="1:25" ht="19.5" customHeight="1">
      <c r="A42" s="146" t="s">
        <v>191</v>
      </c>
      <c r="B42" s="144">
        <v>54.081</v>
      </c>
      <c r="C42" s="140">
        <v>4.748</v>
      </c>
      <c r="D42" s="141">
        <v>0</v>
      </c>
      <c r="E42" s="140">
        <v>0</v>
      </c>
      <c r="F42" s="139">
        <f t="shared" si="31"/>
        <v>58.829</v>
      </c>
      <c r="G42" s="143">
        <f t="shared" si="32"/>
        <v>0.0012436291198583743</v>
      </c>
      <c r="H42" s="142">
        <v>60.559</v>
      </c>
      <c r="I42" s="140">
        <v>2.5140000000000002</v>
      </c>
      <c r="J42" s="141"/>
      <c r="K42" s="140"/>
      <c r="L42" s="139">
        <f t="shared" si="33"/>
        <v>63.073</v>
      </c>
      <c r="M42" s="145" t="s">
        <v>49</v>
      </c>
      <c r="N42" s="144">
        <v>824.6430000000001</v>
      </c>
      <c r="O42" s="140">
        <v>49.20399999999999</v>
      </c>
      <c r="P42" s="141"/>
      <c r="Q42" s="140"/>
      <c r="R42" s="139">
        <f t="shared" si="34"/>
        <v>873.8470000000001</v>
      </c>
      <c r="S42" s="143">
        <f t="shared" si="35"/>
        <v>0.0015540178079972993</v>
      </c>
      <c r="T42" s="142">
        <v>684.6290000000001</v>
      </c>
      <c r="U42" s="140">
        <v>47.708999999999996</v>
      </c>
      <c r="V42" s="141"/>
      <c r="W42" s="140"/>
      <c r="X42" s="139">
        <f t="shared" si="36"/>
        <v>732.3380000000001</v>
      </c>
      <c r="Y42" s="138">
        <f t="shared" si="37"/>
        <v>0.19322908274594508</v>
      </c>
    </row>
    <row r="43" spans="1:25" ht="19.5" customHeight="1">
      <c r="A43" s="146" t="s">
        <v>194</v>
      </c>
      <c r="B43" s="144">
        <v>28.187</v>
      </c>
      <c r="C43" s="140">
        <v>13.72</v>
      </c>
      <c r="D43" s="141">
        <v>0</v>
      </c>
      <c r="E43" s="140">
        <v>0</v>
      </c>
      <c r="F43" s="139">
        <f t="shared" si="31"/>
        <v>41.907000000000004</v>
      </c>
      <c r="G43" s="143">
        <f t="shared" si="32"/>
        <v>0.0008859026249962586</v>
      </c>
      <c r="H43" s="142">
        <v>13.029</v>
      </c>
      <c r="I43" s="140">
        <v>3.627</v>
      </c>
      <c r="J43" s="141"/>
      <c r="K43" s="140"/>
      <c r="L43" s="139">
        <f t="shared" si="33"/>
        <v>16.656</v>
      </c>
      <c r="M43" s="145">
        <f>IF(ISERROR(F43/L43-1),"         /0",(F43/L43-1))</f>
        <v>1.5160302593659947</v>
      </c>
      <c r="N43" s="144">
        <v>294.60900000000004</v>
      </c>
      <c r="O43" s="140">
        <v>124.207</v>
      </c>
      <c r="P43" s="141">
        <v>0</v>
      </c>
      <c r="Q43" s="140">
        <v>0</v>
      </c>
      <c r="R43" s="139">
        <f t="shared" si="34"/>
        <v>418.81600000000003</v>
      </c>
      <c r="S43" s="143">
        <f t="shared" si="35"/>
        <v>0.0007448071828068264</v>
      </c>
      <c r="T43" s="142">
        <v>276.06100000000004</v>
      </c>
      <c r="U43" s="140">
        <v>108.997</v>
      </c>
      <c r="V43" s="141"/>
      <c r="W43" s="140"/>
      <c r="X43" s="139">
        <f t="shared" si="36"/>
        <v>385.05800000000005</v>
      </c>
      <c r="Y43" s="138">
        <f t="shared" si="37"/>
        <v>0.08766990946818387</v>
      </c>
    </row>
    <row r="44" spans="1:25" ht="19.5" customHeight="1">
      <c r="A44" s="146" t="s">
        <v>215</v>
      </c>
      <c r="B44" s="144">
        <v>35.788</v>
      </c>
      <c r="C44" s="140">
        <v>0</v>
      </c>
      <c r="D44" s="141">
        <v>0</v>
      </c>
      <c r="E44" s="140">
        <v>0</v>
      </c>
      <c r="F44" s="139">
        <f t="shared" si="31"/>
        <v>35.788</v>
      </c>
      <c r="G44" s="143">
        <f t="shared" si="32"/>
        <v>0.000756548622983418</v>
      </c>
      <c r="H44" s="142"/>
      <c r="I44" s="140"/>
      <c r="J44" s="141"/>
      <c r="K44" s="140"/>
      <c r="L44" s="139">
        <f t="shared" si="33"/>
        <v>0</v>
      </c>
      <c r="M44" s="145" t="str">
        <f>IF(ISERROR(F44/L44-1),"         /0",(F44/L44-1))</f>
        <v>         /0</v>
      </c>
      <c r="N44" s="144">
        <v>297.189</v>
      </c>
      <c r="O44" s="140">
        <v>0</v>
      </c>
      <c r="P44" s="141"/>
      <c r="Q44" s="140"/>
      <c r="R44" s="139">
        <f t="shared" si="34"/>
        <v>297.189</v>
      </c>
      <c r="S44" s="143">
        <f t="shared" si="35"/>
        <v>0.0005285101377482664</v>
      </c>
      <c r="T44" s="142">
        <v>219.383</v>
      </c>
      <c r="U44" s="140">
        <v>0</v>
      </c>
      <c r="V44" s="141"/>
      <c r="W44" s="140"/>
      <c r="X44" s="139">
        <f t="shared" si="36"/>
        <v>219.383</v>
      </c>
      <c r="Y44" s="138">
        <f t="shared" si="37"/>
        <v>0.354658291663438</v>
      </c>
    </row>
    <row r="45" spans="1:25" ht="19.5" customHeight="1">
      <c r="A45" s="146" t="s">
        <v>199</v>
      </c>
      <c r="B45" s="144">
        <v>21.901</v>
      </c>
      <c r="C45" s="140">
        <v>5.368</v>
      </c>
      <c r="D45" s="141">
        <v>0</v>
      </c>
      <c r="E45" s="140">
        <v>0</v>
      </c>
      <c r="F45" s="139">
        <f t="shared" si="31"/>
        <v>27.269</v>
      </c>
      <c r="G45" s="143">
        <f t="shared" si="32"/>
        <v>0.0005764592712678781</v>
      </c>
      <c r="H45" s="142">
        <v>0</v>
      </c>
      <c r="I45" s="140">
        <v>0</v>
      </c>
      <c r="J45" s="141"/>
      <c r="K45" s="140"/>
      <c r="L45" s="139">
        <f t="shared" si="33"/>
        <v>0</v>
      </c>
      <c r="M45" s="145" t="str">
        <f>IF(ISERROR(F45/L45-1),"         /0",(F45/L45-1))</f>
        <v>         /0</v>
      </c>
      <c r="N45" s="144">
        <v>59.373000000000005</v>
      </c>
      <c r="O45" s="140">
        <v>11.982</v>
      </c>
      <c r="P45" s="141"/>
      <c r="Q45" s="140"/>
      <c r="R45" s="139">
        <f t="shared" si="34"/>
        <v>71.355</v>
      </c>
      <c r="S45" s="143">
        <f t="shared" si="35"/>
        <v>0.00012689514376046067</v>
      </c>
      <c r="T45" s="142">
        <v>0</v>
      </c>
      <c r="U45" s="140">
        <v>0</v>
      </c>
      <c r="V45" s="141">
        <v>0</v>
      </c>
      <c r="W45" s="140">
        <v>0</v>
      </c>
      <c r="X45" s="139">
        <f t="shared" si="36"/>
        <v>0</v>
      </c>
      <c r="Y45" s="138" t="str">
        <f t="shared" si="37"/>
        <v>         /0</v>
      </c>
    </row>
    <row r="46" spans="1:25" ht="19.5" customHeight="1" thickBot="1">
      <c r="A46" s="137" t="s">
        <v>216</v>
      </c>
      <c r="B46" s="135">
        <v>0</v>
      </c>
      <c r="C46" s="131">
        <v>0</v>
      </c>
      <c r="D46" s="132">
        <v>7.095999999999999</v>
      </c>
      <c r="E46" s="131">
        <v>3.1559999999999997</v>
      </c>
      <c r="F46" s="130">
        <f t="shared" si="31"/>
        <v>10.251999999999999</v>
      </c>
      <c r="G46" s="134">
        <f t="shared" si="32"/>
        <v>0.00021672450214669725</v>
      </c>
      <c r="H46" s="133">
        <v>157.931</v>
      </c>
      <c r="I46" s="131">
        <v>445.27</v>
      </c>
      <c r="J46" s="132">
        <v>285.307</v>
      </c>
      <c r="K46" s="131">
        <v>66.28300000000002</v>
      </c>
      <c r="L46" s="130">
        <f t="shared" si="33"/>
        <v>954.791</v>
      </c>
      <c r="M46" s="136">
        <f>IF(ISERROR(F46/L46-1),"         /0",(F46/L46-1))</f>
        <v>-0.9892625715994391</v>
      </c>
      <c r="N46" s="135">
        <v>3395.899999999999</v>
      </c>
      <c r="O46" s="131">
        <v>4140.883</v>
      </c>
      <c r="P46" s="132">
        <v>3346.0960000000005</v>
      </c>
      <c r="Q46" s="131">
        <v>1178.657</v>
      </c>
      <c r="R46" s="130">
        <f t="shared" si="34"/>
        <v>12061.536</v>
      </c>
      <c r="S46" s="134">
        <f t="shared" si="35"/>
        <v>0.021449798117748886</v>
      </c>
      <c r="T46" s="133">
        <v>2589.35</v>
      </c>
      <c r="U46" s="131">
        <v>4118.662</v>
      </c>
      <c r="V46" s="132">
        <v>2666.8300000000004</v>
      </c>
      <c r="W46" s="131">
        <v>585.6239999999996</v>
      </c>
      <c r="X46" s="130">
        <f t="shared" si="36"/>
        <v>9960.466</v>
      </c>
      <c r="Y46" s="129">
        <f t="shared" si="37"/>
        <v>0.2109409338880328</v>
      </c>
    </row>
    <row r="47" ht="15" thickTop="1">
      <c r="A47" s="120" t="s">
        <v>42</v>
      </c>
    </row>
    <row r="48" ht="15">
      <c r="A48" s="120" t="s">
        <v>41</v>
      </c>
    </row>
    <row r="49" ht="15">
      <c r="A49" s="127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7:Y65536 M47:M65536 Y3 M3">
    <cfRule type="cellIs" priority="9" dxfId="93" operator="lessThan" stopIfTrue="1">
      <formula>0</formula>
    </cfRule>
  </conditionalFormatting>
  <conditionalFormatting sqref="M9:M46 Y9:Y46">
    <cfRule type="cellIs" priority="10" dxfId="93" operator="lessThan">
      <formula>0</formula>
    </cfRule>
    <cfRule type="cellIs" priority="11" dxfId="95" operator="greaterThanOrEqual" stopIfTrue="1">
      <formula>0</formula>
    </cfRule>
  </conditionalFormatting>
  <conditionalFormatting sqref="G7:G8">
    <cfRule type="cellIs" priority="5" dxfId="93" operator="lessThan" stopIfTrue="1">
      <formula>0</formula>
    </cfRule>
  </conditionalFormatting>
  <conditionalFormatting sqref="S7:S8">
    <cfRule type="cellIs" priority="4" dxfId="93" operator="lessThan" stopIfTrue="1">
      <formula>0</formula>
    </cfRule>
  </conditionalFormatting>
  <conditionalFormatting sqref="M5 Y5 Y7:Y8 M7:M8">
    <cfRule type="cellIs" priority="6" dxfId="93" operator="lessThan" stopIfTrue="1">
      <formula>0</formula>
    </cfRule>
  </conditionalFormatting>
  <conditionalFormatting sqref="M6 Y6">
    <cfRule type="cellIs" priority="3" dxfId="93" operator="lessThan" stopIfTrue="1">
      <formula>0</formula>
    </cfRule>
  </conditionalFormatting>
  <conditionalFormatting sqref="G6">
    <cfRule type="cellIs" priority="2" dxfId="93" operator="lessThan" stopIfTrue="1">
      <formula>0</formula>
    </cfRule>
  </conditionalFormatting>
  <conditionalFormatting sqref="S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N9" sqref="N9:O59"/>
    </sheetView>
  </sheetViews>
  <sheetFormatPr defaultColWidth="9.140625" defaultRowHeight="15"/>
  <cols>
    <col min="1" max="1" width="15.8515625" style="185" customWidth="1"/>
    <col min="2" max="2" width="12.28125" style="185" customWidth="1"/>
    <col min="3" max="4" width="11.57421875" style="185" customWidth="1"/>
    <col min="5" max="5" width="10.28125" style="185" bestFit="1" customWidth="1"/>
    <col min="6" max="6" width="11.421875" style="185" bestFit="1" customWidth="1"/>
    <col min="7" max="7" width="11.421875" style="185" customWidth="1"/>
    <col min="8" max="8" width="11.421875" style="185" bestFit="1" customWidth="1"/>
    <col min="9" max="9" width="7.8515625" style="185" customWidth="1"/>
    <col min="10" max="10" width="12.57421875" style="185" bestFit="1" customWidth="1"/>
    <col min="11" max="11" width="11.421875" style="185" customWidth="1"/>
    <col min="12" max="12" width="12.421875" style="185" bestFit="1" customWidth="1"/>
    <col min="13" max="13" width="10.57421875" style="185" customWidth="1"/>
    <col min="14" max="14" width="12.57421875" style="185" bestFit="1" customWidth="1"/>
    <col min="15" max="15" width="10.57421875" style="185" customWidth="1"/>
    <col min="16" max="16" width="12.421875" style="185" bestFit="1" customWidth="1"/>
    <col min="17" max="17" width="9.140625" style="185" customWidth="1"/>
    <col min="18" max="16384" width="9.140625" style="185" customWidth="1"/>
  </cols>
  <sheetData>
    <row r="1" spans="14:17" ht="18.75" thickBot="1">
      <c r="N1" s="538" t="s">
        <v>28</v>
      </c>
      <c r="O1" s="539"/>
      <c r="P1" s="539"/>
      <c r="Q1" s="540"/>
    </row>
    <row r="2" ht="3.75" customHeight="1" thickBot="1"/>
    <row r="3" spans="1:17" ht="24" customHeight="1" thickTop="1">
      <c r="A3" s="613" t="s">
        <v>51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5"/>
    </row>
    <row r="4" spans="1:17" ht="18.75" customHeight="1" thickBot="1">
      <c r="A4" s="605" t="s">
        <v>37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7"/>
    </row>
    <row r="5" spans="1:17" s="434" customFormat="1" ht="20.25" customHeight="1" thickBot="1">
      <c r="A5" s="555" t="s">
        <v>143</v>
      </c>
      <c r="B5" s="608" t="s">
        <v>36</v>
      </c>
      <c r="C5" s="609"/>
      <c r="D5" s="609"/>
      <c r="E5" s="609"/>
      <c r="F5" s="610"/>
      <c r="G5" s="610"/>
      <c r="H5" s="610"/>
      <c r="I5" s="611"/>
      <c r="J5" s="609" t="s">
        <v>35</v>
      </c>
      <c r="K5" s="609"/>
      <c r="L5" s="609"/>
      <c r="M5" s="609"/>
      <c r="N5" s="609"/>
      <c r="O5" s="609"/>
      <c r="P5" s="609"/>
      <c r="Q5" s="612"/>
    </row>
    <row r="6" spans="1:17" s="467" customFormat="1" ht="28.5" customHeight="1" thickBot="1">
      <c r="A6" s="556"/>
      <c r="B6" s="602" t="s">
        <v>154</v>
      </c>
      <c r="C6" s="603"/>
      <c r="D6" s="604"/>
      <c r="E6" s="558" t="s">
        <v>34</v>
      </c>
      <c r="F6" s="602" t="s">
        <v>155</v>
      </c>
      <c r="G6" s="603"/>
      <c r="H6" s="604"/>
      <c r="I6" s="560" t="s">
        <v>33</v>
      </c>
      <c r="J6" s="602" t="s">
        <v>156</v>
      </c>
      <c r="K6" s="603"/>
      <c r="L6" s="604"/>
      <c r="M6" s="558" t="s">
        <v>34</v>
      </c>
      <c r="N6" s="602" t="s">
        <v>157</v>
      </c>
      <c r="O6" s="603"/>
      <c r="P6" s="604"/>
      <c r="Q6" s="558" t="s">
        <v>33</v>
      </c>
    </row>
    <row r="7" spans="1:17" s="209" customFormat="1" ht="22.5" customHeight="1" thickBot="1">
      <c r="A7" s="557"/>
      <c r="B7" s="118" t="s">
        <v>22</v>
      </c>
      <c r="C7" s="115" t="s">
        <v>21</v>
      </c>
      <c r="D7" s="115" t="s">
        <v>17</v>
      </c>
      <c r="E7" s="559"/>
      <c r="F7" s="118" t="s">
        <v>22</v>
      </c>
      <c r="G7" s="116" t="s">
        <v>21</v>
      </c>
      <c r="H7" s="115" t="s">
        <v>17</v>
      </c>
      <c r="I7" s="561"/>
      <c r="J7" s="118" t="s">
        <v>22</v>
      </c>
      <c r="K7" s="115" t="s">
        <v>21</v>
      </c>
      <c r="L7" s="116" t="s">
        <v>17</v>
      </c>
      <c r="M7" s="559"/>
      <c r="N7" s="117" t="s">
        <v>22</v>
      </c>
      <c r="O7" s="116" t="s">
        <v>21</v>
      </c>
      <c r="P7" s="115" t="s">
        <v>17</v>
      </c>
      <c r="Q7" s="559"/>
    </row>
    <row r="8" spans="1:17" s="201" customFormat="1" ht="18" customHeight="1" thickBot="1">
      <c r="A8" s="208" t="s">
        <v>50</v>
      </c>
      <c r="B8" s="207">
        <f>SUM(B9:B59)</f>
        <v>1663323</v>
      </c>
      <c r="C8" s="203">
        <f>SUM(C9:C59)</f>
        <v>78671</v>
      </c>
      <c r="D8" s="203">
        <f aca="true" t="shared" si="0" ref="D8:D59">C8+B8</f>
        <v>1741994</v>
      </c>
      <c r="E8" s="204">
        <f aca="true" t="shared" si="1" ref="E8:E17">D8/$D$8</f>
        <v>1</v>
      </c>
      <c r="F8" s="203">
        <f>SUM(F9:F59)</f>
        <v>1554769</v>
      </c>
      <c r="G8" s="203">
        <f>SUM(G9:G59)</f>
        <v>78912</v>
      </c>
      <c r="H8" s="203">
        <f aca="true" t="shared" si="2" ref="H8:H59">G8+F8</f>
        <v>1633681</v>
      </c>
      <c r="I8" s="206">
        <f aca="true" t="shared" si="3" ref="I8:I17">(D8/H8-1)</f>
        <v>0.06629996921063541</v>
      </c>
      <c r="J8" s="205">
        <f>SUM(J9:J59)</f>
        <v>18923994</v>
      </c>
      <c r="K8" s="203">
        <f>SUM(K9:K59)</f>
        <v>830442</v>
      </c>
      <c r="L8" s="203">
        <f aca="true" t="shared" si="4" ref="L8:L59">K8+J8</f>
        <v>19754436</v>
      </c>
      <c r="M8" s="204">
        <f aca="true" t="shared" si="5" ref="M8:M17">(L8/$L$8)</f>
        <v>1</v>
      </c>
      <c r="N8" s="203">
        <f>SUM(N9:N59)</f>
        <v>16104117</v>
      </c>
      <c r="O8" s="203">
        <f>SUM(O9:O59)</f>
        <v>839425</v>
      </c>
      <c r="P8" s="203">
        <f aca="true" t="shared" si="6" ref="P8:P59">O8+N8</f>
        <v>16943542</v>
      </c>
      <c r="Q8" s="202">
        <f aca="true" t="shared" si="7" ref="Q8:Q17">(L8/P8-1)</f>
        <v>0.16589766177579635</v>
      </c>
    </row>
    <row r="9" spans="1:17" s="186" customFormat="1" ht="18" customHeight="1" thickTop="1">
      <c r="A9" s="200" t="s">
        <v>217</v>
      </c>
      <c r="B9" s="199">
        <v>239560</v>
      </c>
      <c r="C9" s="195">
        <v>68</v>
      </c>
      <c r="D9" s="195">
        <f t="shared" si="0"/>
        <v>239628</v>
      </c>
      <c r="E9" s="198">
        <f t="shared" si="1"/>
        <v>0.1375596012385806</v>
      </c>
      <c r="F9" s="196">
        <v>223045</v>
      </c>
      <c r="G9" s="195">
        <v>102</v>
      </c>
      <c r="H9" s="195">
        <f t="shared" si="2"/>
        <v>223147</v>
      </c>
      <c r="I9" s="197">
        <f t="shared" si="3"/>
        <v>0.07385714349733585</v>
      </c>
      <c r="J9" s="196">
        <v>2825861</v>
      </c>
      <c r="K9" s="195">
        <v>8944</v>
      </c>
      <c r="L9" s="195">
        <f t="shared" si="4"/>
        <v>2834805</v>
      </c>
      <c r="M9" s="197">
        <f t="shared" si="5"/>
        <v>0.1435021986960296</v>
      </c>
      <c r="N9" s="196">
        <v>2263334</v>
      </c>
      <c r="O9" s="195">
        <v>15635</v>
      </c>
      <c r="P9" s="195">
        <f t="shared" si="6"/>
        <v>2278969</v>
      </c>
      <c r="Q9" s="194">
        <f t="shared" si="7"/>
        <v>0.24389800826601848</v>
      </c>
    </row>
    <row r="10" spans="1:17" s="186" customFormat="1" ht="18" customHeight="1">
      <c r="A10" s="200" t="s">
        <v>218</v>
      </c>
      <c r="B10" s="199">
        <v>163764</v>
      </c>
      <c r="C10" s="195">
        <v>900</v>
      </c>
      <c r="D10" s="195">
        <f t="shared" si="0"/>
        <v>164664</v>
      </c>
      <c r="E10" s="198">
        <f t="shared" si="1"/>
        <v>0.09452615795461983</v>
      </c>
      <c r="F10" s="196">
        <v>146097</v>
      </c>
      <c r="G10" s="195">
        <v>307</v>
      </c>
      <c r="H10" s="195">
        <f t="shared" si="2"/>
        <v>146404</v>
      </c>
      <c r="I10" s="197">
        <f t="shared" si="3"/>
        <v>0.12472336821398322</v>
      </c>
      <c r="J10" s="196">
        <v>1991931</v>
      </c>
      <c r="K10" s="195">
        <v>2501</v>
      </c>
      <c r="L10" s="195">
        <f t="shared" si="4"/>
        <v>1994432</v>
      </c>
      <c r="M10" s="197">
        <f t="shared" si="5"/>
        <v>0.10096122207690465</v>
      </c>
      <c r="N10" s="196">
        <v>1612187</v>
      </c>
      <c r="O10" s="195">
        <v>1445</v>
      </c>
      <c r="P10" s="195">
        <f t="shared" si="6"/>
        <v>1613632</v>
      </c>
      <c r="Q10" s="194">
        <f t="shared" si="7"/>
        <v>0.2359893705628049</v>
      </c>
    </row>
    <row r="11" spans="1:17" s="186" customFormat="1" ht="18" customHeight="1">
      <c r="A11" s="200" t="s">
        <v>219</v>
      </c>
      <c r="B11" s="199">
        <v>157129</v>
      </c>
      <c r="C11" s="195">
        <v>3124</v>
      </c>
      <c r="D11" s="195">
        <f t="shared" si="0"/>
        <v>160253</v>
      </c>
      <c r="E11" s="198">
        <f t="shared" si="1"/>
        <v>0.09199400227555318</v>
      </c>
      <c r="F11" s="196">
        <v>145840</v>
      </c>
      <c r="G11" s="195">
        <v>97</v>
      </c>
      <c r="H11" s="195">
        <f t="shared" si="2"/>
        <v>145937</v>
      </c>
      <c r="I11" s="197">
        <f t="shared" si="3"/>
        <v>0.09809712410149585</v>
      </c>
      <c r="J11" s="196">
        <v>1757583</v>
      </c>
      <c r="K11" s="195">
        <v>15455</v>
      </c>
      <c r="L11" s="195">
        <f t="shared" si="4"/>
        <v>1773038</v>
      </c>
      <c r="M11" s="197">
        <f t="shared" si="5"/>
        <v>0.08975391653803733</v>
      </c>
      <c r="N11" s="196">
        <v>1475280</v>
      </c>
      <c r="O11" s="195">
        <v>9892</v>
      </c>
      <c r="P11" s="195">
        <f t="shared" si="6"/>
        <v>1485172</v>
      </c>
      <c r="Q11" s="194">
        <f t="shared" si="7"/>
        <v>0.19382670828698623</v>
      </c>
    </row>
    <row r="12" spans="1:17" s="186" customFormat="1" ht="18" customHeight="1">
      <c r="A12" s="200" t="s">
        <v>220</v>
      </c>
      <c r="B12" s="199">
        <v>104209</v>
      </c>
      <c r="C12" s="195">
        <v>159</v>
      </c>
      <c r="D12" s="195">
        <f aca="true" t="shared" si="8" ref="D12:D17">C12+B12</f>
        <v>104368</v>
      </c>
      <c r="E12" s="198">
        <f t="shared" si="1"/>
        <v>0.05991295033163145</v>
      </c>
      <c r="F12" s="196">
        <v>95090</v>
      </c>
      <c r="G12" s="195">
        <v>19</v>
      </c>
      <c r="H12" s="195">
        <f aca="true" t="shared" si="9" ref="H12:H17">G12+F12</f>
        <v>95109</v>
      </c>
      <c r="I12" s="197">
        <f t="shared" si="3"/>
        <v>0.09735145990389982</v>
      </c>
      <c r="J12" s="196">
        <v>1187586</v>
      </c>
      <c r="K12" s="195">
        <v>15894</v>
      </c>
      <c r="L12" s="195">
        <f aca="true" t="shared" si="10" ref="L12:L17">K12+J12</f>
        <v>1203480</v>
      </c>
      <c r="M12" s="197">
        <f t="shared" si="5"/>
        <v>0.06092201265579032</v>
      </c>
      <c r="N12" s="196">
        <v>1060516</v>
      </c>
      <c r="O12" s="195">
        <v>4402</v>
      </c>
      <c r="P12" s="195">
        <f aca="true" t="shared" si="11" ref="P12:P17">O12+N12</f>
        <v>1064918</v>
      </c>
      <c r="Q12" s="194">
        <f t="shared" si="7"/>
        <v>0.13011518257743782</v>
      </c>
    </row>
    <row r="13" spans="1:17" s="186" customFormat="1" ht="18" customHeight="1">
      <c r="A13" s="200" t="s">
        <v>221</v>
      </c>
      <c r="B13" s="199">
        <v>73438</v>
      </c>
      <c r="C13" s="195">
        <v>194</v>
      </c>
      <c r="D13" s="195">
        <f t="shared" si="8"/>
        <v>73632</v>
      </c>
      <c r="E13" s="198">
        <f t="shared" si="1"/>
        <v>0.04226880230356706</v>
      </c>
      <c r="F13" s="196">
        <v>62428</v>
      </c>
      <c r="G13" s="195">
        <v>24</v>
      </c>
      <c r="H13" s="195">
        <f t="shared" si="9"/>
        <v>62452</v>
      </c>
      <c r="I13" s="197">
        <f t="shared" si="3"/>
        <v>0.17901748542880935</v>
      </c>
      <c r="J13" s="196">
        <v>846249</v>
      </c>
      <c r="K13" s="195">
        <v>1675</v>
      </c>
      <c r="L13" s="195">
        <f t="shared" si="10"/>
        <v>847924</v>
      </c>
      <c r="M13" s="197">
        <f t="shared" si="5"/>
        <v>0.04292321987830986</v>
      </c>
      <c r="N13" s="196">
        <v>752144</v>
      </c>
      <c r="O13" s="195">
        <v>1797</v>
      </c>
      <c r="P13" s="195">
        <f t="shared" si="11"/>
        <v>753941</v>
      </c>
      <c r="Q13" s="194">
        <f t="shared" si="7"/>
        <v>0.12465564281555186</v>
      </c>
    </row>
    <row r="14" spans="1:17" s="186" customFormat="1" ht="18" customHeight="1">
      <c r="A14" s="200" t="s">
        <v>222</v>
      </c>
      <c r="B14" s="199">
        <v>63049</v>
      </c>
      <c r="C14" s="195">
        <v>722</v>
      </c>
      <c r="D14" s="195">
        <f t="shared" si="8"/>
        <v>63771</v>
      </c>
      <c r="E14" s="198">
        <f t="shared" si="1"/>
        <v>0.03660804801853508</v>
      </c>
      <c r="F14" s="196">
        <v>64708</v>
      </c>
      <c r="G14" s="195">
        <v>35</v>
      </c>
      <c r="H14" s="195">
        <f t="shared" si="9"/>
        <v>64743</v>
      </c>
      <c r="I14" s="197">
        <f t="shared" si="3"/>
        <v>-0.015013206060886852</v>
      </c>
      <c r="J14" s="196">
        <v>746721</v>
      </c>
      <c r="K14" s="195">
        <v>5213</v>
      </c>
      <c r="L14" s="195">
        <f t="shared" si="10"/>
        <v>751934</v>
      </c>
      <c r="M14" s="197">
        <f t="shared" si="5"/>
        <v>0.038064058118389206</v>
      </c>
      <c r="N14" s="196">
        <v>712919</v>
      </c>
      <c r="O14" s="195">
        <v>5097</v>
      </c>
      <c r="P14" s="195">
        <f t="shared" si="11"/>
        <v>718016</v>
      </c>
      <c r="Q14" s="194">
        <f t="shared" si="7"/>
        <v>0.04723850164898824</v>
      </c>
    </row>
    <row r="15" spans="1:17" s="186" customFormat="1" ht="18" customHeight="1">
      <c r="A15" s="200" t="s">
        <v>223</v>
      </c>
      <c r="B15" s="199">
        <v>52540</v>
      </c>
      <c r="C15" s="195">
        <v>814</v>
      </c>
      <c r="D15" s="195">
        <f t="shared" si="8"/>
        <v>53354</v>
      </c>
      <c r="E15" s="198">
        <f t="shared" si="1"/>
        <v>0.030628119270215626</v>
      </c>
      <c r="F15" s="196">
        <v>45411</v>
      </c>
      <c r="G15" s="195">
        <v>217</v>
      </c>
      <c r="H15" s="195">
        <f t="shared" si="9"/>
        <v>45628</v>
      </c>
      <c r="I15" s="197">
        <f t="shared" si="3"/>
        <v>0.16932585254668187</v>
      </c>
      <c r="J15" s="196">
        <v>624774</v>
      </c>
      <c r="K15" s="195">
        <v>3981</v>
      </c>
      <c r="L15" s="195">
        <f t="shared" si="10"/>
        <v>628755</v>
      </c>
      <c r="M15" s="197">
        <f t="shared" si="5"/>
        <v>0.03182854726907921</v>
      </c>
      <c r="N15" s="196">
        <v>527986</v>
      </c>
      <c r="O15" s="195">
        <v>2572</v>
      </c>
      <c r="P15" s="195">
        <f t="shared" si="11"/>
        <v>530558</v>
      </c>
      <c r="Q15" s="194">
        <f t="shared" si="7"/>
        <v>0.1850824980492236</v>
      </c>
    </row>
    <row r="16" spans="1:17" s="186" customFormat="1" ht="18" customHeight="1">
      <c r="A16" s="200" t="s">
        <v>224</v>
      </c>
      <c r="B16" s="199">
        <v>52743</v>
      </c>
      <c r="C16" s="195">
        <v>239</v>
      </c>
      <c r="D16" s="195">
        <f t="shared" si="8"/>
        <v>52982</v>
      </c>
      <c r="E16" s="198">
        <f t="shared" si="1"/>
        <v>0.030414570888303863</v>
      </c>
      <c r="F16" s="196">
        <v>58711</v>
      </c>
      <c r="G16" s="195"/>
      <c r="H16" s="195">
        <f t="shared" si="9"/>
        <v>58711</v>
      </c>
      <c r="I16" s="197">
        <f t="shared" si="3"/>
        <v>-0.09757966990853506</v>
      </c>
      <c r="J16" s="196">
        <v>563599</v>
      </c>
      <c r="K16" s="195">
        <v>1729</v>
      </c>
      <c r="L16" s="195">
        <f t="shared" si="10"/>
        <v>565328</v>
      </c>
      <c r="M16" s="197">
        <f t="shared" si="5"/>
        <v>0.028617774762083818</v>
      </c>
      <c r="N16" s="196">
        <v>409245</v>
      </c>
      <c r="O16" s="195">
        <v>5839</v>
      </c>
      <c r="P16" s="195">
        <f t="shared" si="11"/>
        <v>415084</v>
      </c>
      <c r="Q16" s="194">
        <f t="shared" si="7"/>
        <v>0.36196047065172343</v>
      </c>
    </row>
    <row r="17" spans="1:17" s="186" customFormat="1" ht="18" customHeight="1">
      <c r="A17" s="200" t="s">
        <v>225</v>
      </c>
      <c r="B17" s="199">
        <v>42436</v>
      </c>
      <c r="C17" s="195">
        <v>9826</v>
      </c>
      <c r="D17" s="195">
        <f t="shared" si="8"/>
        <v>52262</v>
      </c>
      <c r="E17" s="198">
        <f t="shared" si="1"/>
        <v>0.030001251439442385</v>
      </c>
      <c r="F17" s="196">
        <v>43391</v>
      </c>
      <c r="G17" s="195">
        <v>10818</v>
      </c>
      <c r="H17" s="195">
        <f t="shared" si="9"/>
        <v>54209</v>
      </c>
      <c r="I17" s="197">
        <f t="shared" si="3"/>
        <v>-0.035916545223117935</v>
      </c>
      <c r="J17" s="196">
        <v>483695</v>
      </c>
      <c r="K17" s="195">
        <v>111917</v>
      </c>
      <c r="L17" s="195">
        <f t="shared" si="10"/>
        <v>595612</v>
      </c>
      <c r="M17" s="197">
        <f t="shared" si="5"/>
        <v>0.030150797522136293</v>
      </c>
      <c r="N17" s="196">
        <v>429813</v>
      </c>
      <c r="O17" s="195">
        <v>117674</v>
      </c>
      <c r="P17" s="195">
        <f t="shared" si="11"/>
        <v>547487</v>
      </c>
      <c r="Q17" s="194">
        <f t="shared" si="7"/>
        <v>0.0879016305409992</v>
      </c>
    </row>
    <row r="18" spans="1:17" s="186" customFormat="1" ht="18" customHeight="1">
      <c r="A18" s="200" t="s">
        <v>226</v>
      </c>
      <c r="B18" s="199">
        <v>44138</v>
      </c>
      <c r="C18" s="195">
        <v>113</v>
      </c>
      <c r="D18" s="195">
        <f t="shared" si="0"/>
        <v>44251</v>
      </c>
      <c r="E18" s="198">
        <f aca="true" t="shared" si="12" ref="E18:E38">D18/$D$8</f>
        <v>0.025402498516068368</v>
      </c>
      <c r="F18" s="196">
        <v>32192</v>
      </c>
      <c r="G18" s="195">
        <v>17</v>
      </c>
      <c r="H18" s="195">
        <f t="shared" si="2"/>
        <v>32209</v>
      </c>
      <c r="I18" s="197">
        <f aca="true" t="shared" si="13" ref="I18:I38">(D18/H18-1)</f>
        <v>0.37387065726970725</v>
      </c>
      <c r="J18" s="196">
        <v>452204</v>
      </c>
      <c r="K18" s="195">
        <v>489</v>
      </c>
      <c r="L18" s="195">
        <f t="shared" si="4"/>
        <v>452693</v>
      </c>
      <c r="M18" s="197">
        <f aca="true" t="shared" si="14" ref="M18:M38">(L18/$L$8)</f>
        <v>0.022916017445398087</v>
      </c>
      <c r="N18" s="196">
        <v>283820</v>
      </c>
      <c r="O18" s="195">
        <v>847</v>
      </c>
      <c r="P18" s="195">
        <f t="shared" si="6"/>
        <v>284667</v>
      </c>
      <c r="Q18" s="194">
        <f aca="true" t="shared" si="15" ref="Q18:Q38">(L18/P18-1)</f>
        <v>0.5902545781562316</v>
      </c>
    </row>
    <row r="19" spans="1:17" s="186" customFormat="1" ht="18" customHeight="1">
      <c r="A19" s="200" t="s">
        <v>227</v>
      </c>
      <c r="B19" s="199">
        <v>43610</v>
      </c>
      <c r="C19" s="195">
        <v>30</v>
      </c>
      <c r="D19" s="195">
        <f aca="true" t="shared" si="16" ref="D19:D24">C19+B19</f>
        <v>43640</v>
      </c>
      <c r="E19" s="198">
        <f aca="true" t="shared" si="17" ref="E19:E24">D19/$D$8</f>
        <v>0.0250517510393262</v>
      </c>
      <c r="F19" s="196">
        <v>44952</v>
      </c>
      <c r="G19" s="195">
        <v>64</v>
      </c>
      <c r="H19" s="195">
        <f aca="true" t="shared" si="18" ref="H19:H24">G19+F19</f>
        <v>45016</v>
      </c>
      <c r="I19" s="197">
        <f aca="true" t="shared" si="19" ref="I19:I24">(D19/H19-1)</f>
        <v>-0.030566909543273457</v>
      </c>
      <c r="J19" s="196">
        <v>497199</v>
      </c>
      <c r="K19" s="195">
        <v>1542</v>
      </c>
      <c r="L19" s="195">
        <f aca="true" t="shared" si="20" ref="L19:L24">K19+J19</f>
        <v>498741</v>
      </c>
      <c r="M19" s="197">
        <f aca="true" t="shared" si="21" ref="M19:M24">(L19/$L$8)</f>
        <v>0.02524703818423366</v>
      </c>
      <c r="N19" s="196">
        <v>525447</v>
      </c>
      <c r="O19" s="195">
        <v>2753</v>
      </c>
      <c r="P19" s="195">
        <f aca="true" t="shared" si="22" ref="P19:P24">O19+N19</f>
        <v>528200</v>
      </c>
      <c r="Q19" s="194">
        <f aca="true" t="shared" si="23" ref="Q19:Q24">(L19/P19-1)</f>
        <v>-0.05577243468383186</v>
      </c>
    </row>
    <row r="20" spans="1:17" s="186" customFormat="1" ht="18" customHeight="1">
      <c r="A20" s="200" t="s">
        <v>228</v>
      </c>
      <c r="B20" s="199">
        <v>37445</v>
      </c>
      <c r="C20" s="195">
        <v>105</v>
      </c>
      <c r="D20" s="195">
        <f t="shared" si="16"/>
        <v>37550</v>
      </c>
      <c r="E20" s="198">
        <f t="shared" si="17"/>
        <v>0.021555757367706204</v>
      </c>
      <c r="F20" s="196">
        <v>28051</v>
      </c>
      <c r="G20" s="195">
        <v>2</v>
      </c>
      <c r="H20" s="195">
        <f t="shared" si="18"/>
        <v>28053</v>
      </c>
      <c r="I20" s="197">
        <f t="shared" si="19"/>
        <v>0.33853776779667055</v>
      </c>
      <c r="J20" s="196">
        <v>397873</v>
      </c>
      <c r="K20" s="195">
        <v>742</v>
      </c>
      <c r="L20" s="195">
        <f t="shared" si="20"/>
        <v>398615</v>
      </c>
      <c r="M20" s="197">
        <f t="shared" si="21"/>
        <v>0.020178505729042326</v>
      </c>
      <c r="N20" s="196">
        <v>342978</v>
      </c>
      <c r="O20" s="195">
        <v>1374</v>
      </c>
      <c r="P20" s="195">
        <f t="shared" si="22"/>
        <v>344352</v>
      </c>
      <c r="Q20" s="194">
        <f t="shared" si="23"/>
        <v>0.15758003438342172</v>
      </c>
    </row>
    <row r="21" spans="1:17" s="186" customFormat="1" ht="18" customHeight="1">
      <c r="A21" s="200" t="s">
        <v>229</v>
      </c>
      <c r="B21" s="199">
        <v>28318</v>
      </c>
      <c r="C21" s="195">
        <v>5206</v>
      </c>
      <c r="D21" s="195">
        <f t="shared" si="16"/>
        <v>33524</v>
      </c>
      <c r="E21" s="198">
        <f t="shared" si="17"/>
        <v>0.019244612782822444</v>
      </c>
      <c r="F21" s="196">
        <v>22850</v>
      </c>
      <c r="G21" s="195">
        <v>7118</v>
      </c>
      <c r="H21" s="195">
        <f t="shared" si="18"/>
        <v>29968</v>
      </c>
      <c r="I21" s="197">
        <f t="shared" si="19"/>
        <v>0.1186599038974907</v>
      </c>
      <c r="J21" s="196">
        <v>244891</v>
      </c>
      <c r="K21" s="195">
        <v>40556</v>
      </c>
      <c r="L21" s="195">
        <f t="shared" si="20"/>
        <v>285447</v>
      </c>
      <c r="M21" s="197">
        <f t="shared" si="21"/>
        <v>0.014449767130785206</v>
      </c>
      <c r="N21" s="196">
        <v>137824</v>
      </c>
      <c r="O21" s="195">
        <v>56868</v>
      </c>
      <c r="P21" s="195">
        <f t="shared" si="22"/>
        <v>194692</v>
      </c>
      <c r="Q21" s="194">
        <f t="shared" si="23"/>
        <v>0.4661465288763791</v>
      </c>
    </row>
    <row r="22" spans="1:17" s="186" customFormat="1" ht="18" customHeight="1">
      <c r="A22" s="200" t="s">
        <v>230</v>
      </c>
      <c r="B22" s="199">
        <v>30355</v>
      </c>
      <c r="C22" s="195">
        <v>8</v>
      </c>
      <c r="D22" s="195">
        <f t="shared" si="16"/>
        <v>30363</v>
      </c>
      <c r="E22" s="198">
        <f t="shared" si="17"/>
        <v>0.01743002559136254</v>
      </c>
      <c r="F22" s="196">
        <v>29857</v>
      </c>
      <c r="G22" s="195"/>
      <c r="H22" s="195">
        <f t="shared" si="18"/>
        <v>29857</v>
      </c>
      <c r="I22" s="197">
        <f t="shared" si="19"/>
        <v>0.016947449509327805</v>
      </c>
      <c r="J22" s="196">
        <v>313921</v>
      </c>
      <c r="K22" s="195">
        <v>513</v>
      </c>
      <c r="L22" s="195">
        <f t="shared" si="20"/>
        <v>314434</v>
      </c>
      <c r="M22" s="197">
        <f t="shared" si="21"/>
        <v>0.015917133751629255</v>
      </c>
      <c r="N22" s="196">
        <v>238181</v>
      </c>
      <c r="O22" s="195">
        <v>143</v>
      </c>
      <c r="P22" s="195">
        <f t="shared" si="22"/>
        <v>238324</v>
      </c>
      <c r="Q22" s="194">
        <f t="shared" si="23"/>
        <v>0.31935516355885274</v>
      </c>
    </row>
    <row r="23" spans="1:17" s="186" customFormat="1" ht="18" customHeight="1">
      <c r="A23" s="200" t="s">
        <v>231</v>
      </c>
      <c r="B23" s="199">
        <v>24084</v>
      </c>
      <c r="C23" s="195">
        <v>1224</v>
      </c>
      <c r="D23" s="195">
        <f t="shared" si="16"/>
        <v>25308</v>
      </c>
      <c r="E23" s="198">
        <f t="shared" si="17"/>
        <v>0.01452817862748092</v>
      </c>
      <c r="F23" s="196">
        <v>24443</v>
      </c>
      <c r="G23" s="195">
        <v>1576</v>
      </c>
      <c r="H23" s="195">
        <f t="shared" si="18"/>
        <v>26019</v>
      </c>
      <c r="I23" s="197">
        <f t="shared" si="19"/>
        <v>-0.027326184711172652</v>
      </c>
      <c r="J23" s="196">
        <v>302231</v>
      </c>
      <c r="K23" s="195">
        <v>14461</v>
      </c>
      <c r="L23" s="195">
        <f t="shared" si="20"/>
        <v>316692</v>
      </c>
      <c r="M23" s="197">
        <f t="shared" si="21"/>
        <v>0.01603143719213244</v>
      </c>
      <c r="N23" s="196">
        <v>288223</v>
      </c>
      <c r="O23" s="195">
        <v>18234</v>
      </c>
      <c r="P23" s="195">
        <f t="shared" si="22"/>
        <v>306457</v>
      </c>
      <c r="Q23" s="194">
        <f t="shared" si="23"/>
        <v>0.03339783395386631</v>
      </c>
    </row>
    <row r="24" spans="1:17" s="186" customFormat="1" ht="18" customHeight="1">
      <c r="A24" s="200" t="s">
        <v>232</v>
      </c>
      <c r="B24" s="199">
        <v>22156</v>
      </c>
      <c r="C24" s="195">
        <v>2</v>
      </c>
      <c r="D24" s="195">
        <f t="shared" si="16"/>
        <v>22158</v>
      </c>
      <c r="E24" s="198">
        <f t="shared" si="17"/>
        <v>0.012719906038711959</v>
      </c>
      <c r="F24" s="196">
        <v>26461</v>
      </c>
      <c r="G24" s="195"/>
      <c r="H24" s="195">
        <f t="shared" si="18"/>
        <v>26461</v>
      </c>
      <c r="I24" s="197">
        <f t="shared" si="19"/>
        <v>-0.16261668115339556</v>
      </c>
      <c r="J24" s="196">
        <v>249885</v>
      </c>
      <c r="K24" s="195">
        <v>105</v>
      </c>
      <c r="L24" s="195">
        <f t="shared" si="20"/>
        <v>249990</v>
      </c>
      <c r="M24" s="197">
        <f t="shared" si="21"/>
        <v>0.012654879137020162</v>
      </c>
      <c r="N24" s="196">
        <v>119828</v>
      </c>
      <c r="O24" s="195">
        <v>664</v>
      </c>
      <c r="P24" s="195">
        <f t="shared" si="22"/>
        <v>120492</v>
      </c>
      <c r="Q24" s="194">
        <f t="shared" si="23"/>
        <v>1.0747435514390995</v>
      </c>
    </row>
    <row r="25" spans="1:17" s="186" customFormat="1" ht="18" customHeight="1">
      <c r="A25" s="200" t="s">
        <v>233</v>
      </c>
      <c r="B25" s="199">
        <v>21301</v>
      </c>
      <c r="C25" s="195">
        <v>542</v>
      </c>
      <c r="D25" s="195">
        <f t="shared" si="0"/>
        <v>21843</v>
      </c>
      <c r="E25" s="198">
        <f t="shared" si="12"/>
        <v>0.012539078779835063</v>
      </c>
      <c r="F25" s="196">
        <v>19554</v>
      </c>
      <c r="G25" s="195">
        <v>651</v>
      </c>
      <c r="H25" s="195">
        <f t="shared" si="2"/>
        <v>20205</v>
      </c>
      <c r="I25" s="197">
        <f t="shared" si="13"/>
        <v>0.08106904231625833</v>
      </c>
      <c r="J25" s="196">
        <v>222758</v>
      </c>
      <c r="K25" s="195">
        <v>5396</v>
      </c>
      <c r="L25" s="195">
        <f t="shared" si="4"/>
        <v>228154</v>
      </c>
      <c r="M25" s="197">
        <f t="shared" si="14"/>
        <v>0.011549507158797143</v>
      </c>
      <c r="N25" s="196">
        <v>177720</v>
      </c>
      <c r="O25" s="195">
        <v>4921</v>
      </c>
      <c r="P25" s="195">
        <f t="shared" si="6"/>
        <v>182641</v>
      </c>
      <c r="Q25" s="194">
        <f t="shared" si="15"/>
        <v>0.24919377357767414</v>
      </c>
    </row>
    <row r="26" spans="1:17" s="186" customFormat="1" ht="18" customHeight="1">
      <c r="A26" s="200" t="s">
        <v>234</v>
      </c>
      <c r="B26" s="199">
        <v>21529</v>
      </c>
      <c r="C26" s="195">
        <v>42</v>
      </c>
      <c r="D26" s="195">
        <f>C26+B26</f>
        <v>21571</v>
      </c>
      <c r="E26" s="198">
        <f t="shared" si="12"/>
        <v>0.012382935876931837</v>
      </c>
      <c r="F26" s="196">
        <v>24322</v>
      </c>
      <c r="G26" s="195">
        <v>1</v>
      </c>
      <c r="H26" s="195">
        <f>G26+F26</f>
        <v>24323</v>
      </c>
      <c r="I26" s="197">
        <f t="shared" si="13"/>
        <v>-0.11314393783661558</v>
      </c>
      <c r="J26" s="196">
        <v>260260</v>
      </c>
      <c r="K26" s="195">
        <v>349</v>
      </c>
      <c r="L26" s="195">
        <f>K26+J26</f>
        <v>260609</v>
      </c>
      <c r="M26" s="197">
        <f t="shared" si="14"/>
        <v>0.013192429285250159</v>
      </c>
      <c r="N26" s="196">
        <v>233450</v>
      </c>
      <c r="O26" s="195">
        <v>1601</v>
      </c>
      <c r="P26" s="195">
        <f>O26+N26</f>
        <v>235051</v>
      </c>
      <c r="Q26" s="194">
        <f t="shared" si="15"/>
        <v>0.10873384924973739</v>
      </c>
    </row>
    <row r="27" spans="1:17" s="186" customFormat="1" ht="18" customHeight="1">
      <c r="A27" s="200" t="s">
        <v>235</v>
      </c>
      <c r="B27" s="199">
        <v>14039</v>
      </c>
      <c r="C27" s="195">
        <v>4946</v>
      </c>
      <c r="D27" s="195">
        <f>C27+B27</f>
        <v>18985</v>
      </c>
      <c r="E27" s="198">
        <f t="shared" si="12"/>
        <v>0.010898430189771033</v>
      </c>
      <c r="F27" s="196">
        <v>10779</v>
      </c>
      <c r="G27" s="195">
        <v>4912</v>
      </c>
      <c r="H27" s="195">
        <f>G27+F27</f>
        <v>15691</v>
      </c>
      <c r="I27" s="197">
        <f t="shared" si="13"/>
        <v>0.20992925881078328</v>
      </c>
      <c r="J27" s="196">
        <v>114361</v>
      </c>
      <c r="K27" s="195">
        <v>46190</v>
      </c>
      <c r="L27" s="195">
        <f>K27+J27</f>
        <v>160551</v>
      </c>
      <c r="M27" s="197">
        <f t="shared" si="14"/>
        <v>0.00812733909487469</v>
      </c>
      <c r="N27" s="196">
        <v>107918</v>
      </c>
      <c r="O27" s="195">
        <v>55786</v>
      </c>
      <c r="P27" s="195">
        <f>O27+N27</f>
        <v>163704</v>
      </c>
      <c r="Q27" s="194">
        <f t="shared" si="15"/>
        <v>-0.01926037237941647</v>
      </c>
    </row>
    <row r="28" spans="1:17" s="186" customFormat="1" ht="18" customHeight="1">
      <c r="A28" s="200" t="s">
        <v>236</v>
      </c>
      <c r="B28" s="199">
        <v>18431</v>
      </c>
      <c r="C28" s="195">
        <v>361</v>
      </c>
      <c r="D28" s="195">
        <f>C28+B28</f>
        <v>18792</v>
      </c>
      <c r="E28" s="198">
        <f t="shared" si="12"/>
        <v>0.010787637615284553</v>
      </c>
      <c r="F28" s="196">
        <v>15951</v>
      </c>
      <c r="G28" s="195">
        <v>441</v>
      </c>
      <c r="H28" s="195">
        <f>G28+F28</f>
        <v>16392</v>
      </c>
      <c r="I28" s="197">
        <f t="shared" si="13"/>
        <v>0.14641288433382127</v>
      </c>
      <c r="J28" s="196">
        <v>226144</v>
      </c>
      <c r="K28" s="195">
        <v>5102</v>
      </c>
      <c r="L28" s="195">
        <f>K28+J28</f>
        <v>231246</v>
      </c>
      <c r="M28" s="197">
        <f t="shared" si="14"/>
        <v>0.01170602896483605</v>
      </c>
      <c r="N28" s="196">
        <v>207985</v>
      </c>
      <c r="O28" s="195">
        <v>4858</v>
      </c>
      <c r="P28" s="195">
        <f>O28+N28</f>
        <v>212843</v>
      </c>
      <c r="Q28" s="194">
        <f t="shared" si="15"/>
        <v>0.08646279182308092</v>
      </c>
    </row>
    <row r="29" spans="1:17" s="186" customFormat="1" ht="18" customHeight="1">
      <c r="A29" s="200" t="s">
        <v>237</v>
      </c>
      <c r="B29" s="199">
        <v>18337</v>
      </c>
      <c r="C29" s="195">
        <v>12</v>
      </c>
      <c r="D29" s="195">
        <f t="shared" si="0"/>
        <v>18349</v>
      </c>
      <c r="E29" s="198">
        <f t="shared" si="12"/>
        <v>0.010533331343276728</v>
      </c>
      <c r="F29" s="196">
        <v>20905</v>
      </c>
      <c r="G29" s="195">
        <v>20</v>
      </c>
      <c r="H29" s="195">
        <f t="shared" si="2"/>
        <v>20925</v>
      </c>
      <c r="I29" s="197">
        <f t="shared" si="13"/>
        <v>-0.12310633213859024</v>
      </c>
      <c r="J29" s="196">
        <v>240726</v>
      </c>
      <c r="K29" s="195">
        <v>1694</v>
      </c>
      <c r="L29" s="195">
        <f t="shared" si="4"/>
        <v>242420</v>
      </c>
      <c r="M29" s="197">
        <f t="shared" si="14"/>
        <v>0.012271674068548451</v>
      </c>
      <c r="N29" s="196">
        <v>235412</v>
      </c>
      <c r="O29" s="195">
        <v>1683</v>
      </c>
      <c r="P29" s="195">
        <f t="shared" si="6"/>
        <v>237095</v>
      </c>
      <c r="Q29" s="194">
        <f t="shared" si="15"/>
        <v>0.022459351736645594</v>
      </c>
    </row>
    <row r="30" spans="1:17" s="186" customFormat="1" ht="18" customHeight="1">
      <c r="A30" s="200" t="s">
        <v>238</v>
      </c>
      <c r="B30" s="199">
        <v>17916</v>
      </c>
      <c r="C30" s="195">
        <v>52</v>
      </c>
      <c r="D30" s="195">
        <f>C30+B30</f>
        <v>17968</v>
      </c>
      <c r="E30" s="198">
        <f t="shared" si="12"/>
        <v>0.010314616468254196</v>
      </c>
      <c r="F30" s="196">
        <v>13531</v>
      </c>
      <c r="G30" s="195">
        <v>7</v>
      </c>
      <c r="H30" s="195">
        <f>G30+F30</f>
        <v>13538</v>
      </c>
      <c r="I30" s="197">
        <f t="shared" si="13"/>
        <v>0.32722706455901895</v>
      </c>
      <c r="J30" s="196">
        <v>187342</v>
      </c>
      <c r="K30" s="195">
        <v>758</v>
      </c>
      <c r="L30" s="195">
        <f>K30+J30</f>
        <v>188100</v>
      </c>
      <c r="M30" s="197">
        <f t="shared" si="14"/>
        <v>0.009521911939171537</v>
      </c>
      <c r="N30" s="196">
        <v>192783</v>
      </c>
      <c r="O30" s="195">
        <v>578</v>
      </c>
      <c r="P30" s="195">
        <f>O30+N30</f>
        <v>193361</v>
      </c>
      <c r="Q30" s="194">
        <f t="shared" si="15"/>
        <v>-0.02720817538179876</v>
      </c>
    </row>
    <row r="31" spans="1:17" s="186" customFormat="1" ht="18" customHeight="1">
      <c r="A31" s="200" t="s">
        <v>239</v>
      </c>
      <c r="B31" s="199">
        <v>17136</v>
      </c>
      <c r="C31" s="195">
        <v>72</v>
      </c>
      <c r="D31" s="195">
        <f>C31+B31</f>
        <v>17208</v>
      </c>
      <c r="E31" s="198">
        <f t="shared" si="12"/>
        <v>0.009878334827789303</v>
      </c>
      <c r="F31" s="196">
        <v>14958</v>
      </c>
      <c r="G31" s="195">
        <v>142</v>
      </c>
      <c r="H31" s="195">
        <f>G31+F31</f>
        <v>15100</v>
      </c>
      <c r="I31" s="197">
        <f t="shared" si="13"/>
        <v>0.13960264900662245</v>
      </c>
      <c r="J31" s="196">
        <v>208686</v>
      </c>
      <c r="K31" s="195">
        <v>983</v>
      </c>
      <c r="L31" s="195">
        <f>K31+J31</f>
        <v>209669</v>
      </c>
      <c r="M31" s="197">
        <f t="shared" si="14"/>
        <v>0.010613767965838154</v>
      </c>
      <c r="N31" s="196">
        <v>173520</v>
      </c>
      <c r="O31" s="195">
        <v>532</v>
      </c>
      <c r="P31" s="195">
        <f>O31+N31</f>
        <v>174052</v>
      </c>
      <c r="Q31" s="194">
        <f t="shared" si="15"/>
        <v>0.20463424723645818</v>
      </c>
    </row>
    <row r="32" spans="1:17" s="186" customFormat="1" ht="18" customHeight="1">
      <c r="A32" s="200" t="s">
        <v>240</v>
      </c>
      <c r="B32" s="199">
        <v>15129</v>
      </c>
      <c r="C32" s="195">
        <v>210</v>
      </c>
      <c r="D32" s="195">
        <f>C32+B32</f>
        <v>15339</v>
      </c>
      <c r="E32" s="198">
        <f t="shared" si="12"/>
        <v>0.008805426425119719</v>
      </c>
      <c r="F32" s="196">
        <v>14055</v>
      </c>
      <c r="G32" s="195">
        <v>427</v>
      </c>
      <c r="H32" s="195">
        <f>G32+F32</f>
        <v>14482</v>
      </c>
      <c r="I32" s="197">
        <f t="shared" si="13"/>
        <v>0.05917690926667585</v>
      </c>
      <c r="J32" s="196">
        <v>183268</v>
      </c>
      <c r="K32" s="195">
        <v>1197</v>
      </c>
      <c r="L32" s="195">
        <f>K32+J32</f>
        <v>184465</v>
      </c>
      <c r="M32" s="197">
        <f t="shared" si="14"/>
        <v>0.009337902636147142</v>
      </c>
      <c r="N32" s="196">
        <v>173314</v>
      </c>
      <c r="O32" s="195">
        <v>3473</v>
      </c>
      <c r="P32" s="195">
        <f>O32+N32</f>
        <v>176787</v>
      </c>
      <c r="Q32" s="194">
        <f t="shared" si="15"/>
        <v>0.04343079525078197</v>
      </c>
    </row>
    <row r="33" spans="1:17" s="186" customFormat="1" ht="18" customHeight="1">
      <c r="A33" s="200" t="s">
        <v>241</v>
      </c>
      <c r="B33" s="199">
        <v>14098</v>
      </c>
      <c r="C33" s="195">
        <v>118</v>
      </c>
      <c r="D33" s="195">
        <f>C33+B33</f>
        <v>14216</v>
      </c>
      <c r="E33" s="198">
        <f t="shared" si="12"/>
        <v>0.008160762895853832</v>
      </c>
      <c r="F33" s="196">
        <v>10973</v>
      </c>
      <c r="G33" s="195">
        <v>8</v>
      </c>
      <c r="H33" s="195">
        <f>G33+F33</f>
        <v>10981</v>
      </c>
      <c r="I33" s="197">
        <f t="shared" si="13"/>
        <v>0.2945997632273927</v>
      </c>
      <c r="J33" s="196">
        <v>129958</v>
      </c>
      <c r="K33" s="195">
        <v>200</v>
      </c>
      <c r="L33" s="195">
        <f>K33+J33</f>
        <v>130158</v>
      </c>
      <c r="M33" s="197">
        <f t="shared" si="14"/>
        <v>0.006588798586808553</v>
      </c>
      <c r="N33" s="196">
        <v>121087</v>
      </c>
      <c r="O33" s="195">
        <v>258</v>
      </c>
      <c r="P33" s="195">
        <f>O33+N33</f>
        <v>121345</v>
      </c>
      <c r="Q33" s="194">
        <f t="shared" si="15"/>
        <v>0.07262763195846555</v>
      </c>
    </row>
    <row r="34" spans="1:17" s="186" customFormat="1" ht="18" customHeight="1">
      <c r="A34" s="200" t="s">
        <v>242</v>
      </c>
      <c r="B34" s="199">
        <v>13781</v>
      </c>
      <c r="C34" s="195">
        <v>234</v>
      </c>
      <c r="D34" s="195">
        <f>C34+B34</f>
        <v>14015</v>
      </c>
      <c r="E34" s="198">
        <f t="shared" si="12"/>
        <v>0.00804537788304667</v>
      </c>
      <c r="F34" s="196">
        <v>13155</v>
      </c>
      <c r="G34" s="195">
        <v>419</v>
      </c>
      <c r="H34" s="195">
        <f>G34+F34</f>
        <v>13574</v>
      </c>
      <c r="I34" s="197">
        <f t="shared" si="13"/>
        <v>0.032488581110947434</v>
      </c>
      <c r="J34" s="196">
        <v>152714</v>
      </c>
      <c r="K34" s="195">
        <v>3066</v>
      </c>
      <c r="L34" s="195">
        <f>K34+J34</f>
        <v>155780</v>
      </c>
      <c r="M34" s="197">
        <f t="shared" si="14"/>
        <v>0.007885823720808835</v>
      </c>
      <c r="N34" s="196">
        <v>151635</v>
      </c>
      <c r="O34" s="195">
        <v>1901</v>
      </c>
      <c r="P34" s="195">
        <f>O34+N34</f>
        <v>153536</v>
      </c>
      <c r="Q34" s="194">
        <f t="shared" si="15"/>
        <v>0.014615464776990494</v>
      </c>
    </row>
    <row r="35" spans="1:17" s="186" customFormat="1" ht="18" customHeight="1">
      <c r="A35" s="200" t="s">
        <v>243</v>
      </c>
      <c r="B35" s="199">
        <v>12048</v>
      </c>
      <c r="C35" s="195">
        <v>25</v>
      </c>
      <c r="D35" s="195">
        <f t="shared" si="0"/>
        <v>12073</v>
      </c>
      <c r="E35" s="198">
        <f t="shared" si="12"/>
        <v>0.006930563480700852</v>
      </c>
      <c r="F35" s="196">
        <v>12380</v>
      </c>
      <c r="G35" s="195"/>
      <c r="H35" s="195">
        <f t="shared" si="2"/>
        <v>12380</v>
      </c>
      <c r="I35" s="197">
        <f t="shared" si="13"/>
        <v>-0.0247980613893376</v>
      </c>
      <c r="J35" s="196">
        <v>140277</v>
      </c>
      <c r="K35" s="195">
        <v>327</v>
      </c>
      <c r="L35" s="195">
        <f t="shared" si="4"/>
        <v>140604</v>
      </c>
      <c r="M35" s="197">
        <f t="shared" si="14"/>
        <v>0.007117591208374666</v>
      </c>
      <c r="N35" s="196">
        <v>122181</v>
      </c>
      <c r="O35" s="195">
        <v>100</v>
      </c>
      <c r="P35" s="195">
        <f t="shared" si="6"/>
        <v>122281</v>
      </c>
      <c r="Q35" s="194">
        <f t="shared" si="15"/>
        <v>0.14984339349531006</v>
      </c>
    </row>
    <row r="36" spans="1:17" s="186" customFormat="1" ht="18" customHeight="1">
      <c r="A36" s="200" t="s">
        <v>244</v>
      </c>
      <c r="B36" s="199">
        <v>10287</v>
      </c>
      <c r="C36" s="195">
        <v>33</v>
      </c>
      <c r="D36" s="195">
        <f t="shared" si="0"/>
        <v>10320</v>
      </c>
      <c r="E36" s="198">
        <f t="shared" si="12"/>
        <v>0.005924245433681172</v>
      </c>
      <c r="F36" s="196">
        <v>12154</v>
      </c>
      <c r="G36" s="195">
        <v>17</v>
      </c>
      <c r="H36" s="195">
        <f t="shared" si="2"/>
        <v>12171</v>
      </c>
      <c r="I36" s="197">
        <f t="shared" si="13"/>
        <v>-0.1520828198175992</v>
      </c>
      <c r="J36" s="196">
        <v>132339</v>
      </c>
      <c r="K36" s="195">
        <v>538</v>
      </c>
      <c r="L36" s="195">
        <f t="shared" si="4"/>
        <v>132877</v>
      </c>
      <c r="M36" s="197">
        <f t="shared" si="14"/>
        <v>0.006726438557901628</v>
      </c>
      <c r="N36" s="196">
        <v>145626</v>
      </c>
      <c r="O36" s="195">
        <v>362</v>
      </c>
      <c r="P36" s="195">
        <f t="shared" si="6"/>
        <v>145988</v>
      </c>
      <c r="Q36" s="194">
        <f t="shared" si="15"/>
        <v>-0.08980875140422495</v>
      </c>
    </row>
    <row r="37" spans="1:17" s="186" customFormat="1" ht="18" customHeight="1">
      <c r="A37" s="200" t="s">
        <v>245</v>
      </c>
      <c r="B37" s="199">
        <v>9998</v>
      </c>
      <c r="C37" s="195">
        <v>4</v>
      </c>
      <c r="D37" s="195">
        <f t="shared" si="0"/>
        <v>10002</v>
      </c>
      <c r="E37" s="198">
        <f t="shared" si="12"/>
        <v>0.00574169601043402</v>
      </c>
      <c r="F37" s="196">
        <v>8604</v>
      </c>
      <c r="G37" s="195"/>
      <c r="H37" s="195">
        <f t="shared" si="2"/>
        <v>8604</v>
      </c>
      <c r="I37" s="197">
        <f t="shared" si="13"/>
        <v>0.16248256624825652</v>
      </c>
      <c r="J37" s="196">
        <v>124919</v>
      </c>
      <c r="K37" s="195">
        <v>86</v>
      </c>
      <c r="L37" s="195">
        <f t="shared" si="4"/>
        <v>125005</v>
      </c>
      <c r="M37" s="197">
        <f t="shared" si="14"/>
        <v>0.006327945783924178</v>
      </c>
      <c r="N37" s="196">
        <v>71265</v>
      </c>
      <c r="O37" s="195">
        <v>194</v>
      </c>
      <c r="P37" s="195">
        <f t="shared" si="6"/>
        <v>71459</v>
      </c>
      <c r="Q37" s="194">
        <f t="shared" si="15"/>
        <v>0.7493247876404652</v>
      </c>
    </row>
    <row r="38" spans="1:17" s="186" customFormat="1" ht="18" customHeight="1">
      <c r="A38" s="200" t="s">
        <v>246</v>
      </c>
      <c r="B38" s="199">
        <v>8886</v>
      </c>
      <c r="C38" s="195">
        <v>32</v>
      </c>
      <c r="D38" s="195">
        <f t="shared" si="0"/>
        <v>8918</v>
      </c>
      <c r="E38" s="198">
        <f t="shared" si="12"/>
        <v>0.005119420617981462</v>
      </c>
      <c r="F38" s="196">
        <v>6290</v>
      </c>
      <c r="G38" s="195">
        <v>69</v>
      </c>
      <c r="H38" s="195">
        <f t="shared" si="2"/>
        <v>6359</v>
      </c>
      <c r="I38" s="197">
        <f t="shared" si="13"/>
        <v>0.4024217644283692</v>
      </c>
      <c r="J38" s="196">
        <v>83946</v>
      </c>
      <c r="K38" s="195">
        <v>121</v>
      </c>
      <c r="L38" s="195">
        <f t="shared" si="4"/>
        <v>84067</v>
      </c>
      <c r="M38" s="197">
        <f t="shared" si="14"/>
        <v>0.004255601121692363</v>
      </c>
      <c r="N38" s="196">
        <v>68190</v>
      </c>
      <c r="O38" s="195">
        <v>181</v>
      </c>
      <c r="P38" s="195">
        <f t="shared" si="6"/>
        <v>68371</v>
      </c>
      <c r="Q38" s="194">
        <f t="shared" si="15"/>
        <v>0.22957101695163162</v>
      </c>
    </row>
    <row r="39" spans="1:17" s="186" customFormat="1" ht="18" customHeight="1">
      <c r="A39" s="200" t="s">
        <v>247</v>
      </c>
      <c r="B39" s="199">
        <v>8692</v>
      </c>
      <c r="C39" s="195">
        <v>34</v>
      </c>
      <c r="D39" s="195">
        <f t="shared" si="0"/>
        <v>8726</v>
      </c>
      <c r="E39" s="198">
        <f aca="true" t="shared" si="24" ref="E39:E59">D39/$D$8</f>
        <v>0.005009202098285068</v>
      </c>
      <c r="F39" s="196">
        <v>9763</v>
      </c>
      <c r="G39" s="195"/>
      <c r="H39" s="195">
        <f t="shared" si="2"/>
        <v>9763</v>
      </c>
      <c r="I39" s="197">
        <f aca="true" t="shared" si="25" ref="I39:I59">(D39/H39-1)</f>
        <v>-0.106217351224009</v>
      </c>
      <c r="J39" s="196">
        <v>104321</v>
      </c>
      <c r="K39" s="195">
        <v>160</v>
      </c>
      <c r="L39" s="195">
        <f t="shared" si="4"/>
        <v>104481</v>
      </c>
      <c r="M39" s="197">
        <f aca="true" t="shared" si="26" ref="M39:M59">(L39/$L$8)</f>
        <v>0.005288989268030735</v>
      </c>
      <c r="N39" s="196">
        <v>76494</v>
      </c>
      <c r="O39" s="195">
        <v>288</v>
      </c>
      <c r="P39" s="195">
        <f t="shared" si="6"/>
        <v>76782</v>
      </c>
      <c r="Q39" s="194">
        <f aca="true" t="shared" si="27" ref="Q39:Q59">(L39/P39-1)</f>
        <v>0.3607486129561617</v>
      </c>
    </row>
    <row r="40" spans="1:17" s="186" customFormat="1" ht="18" customHeight="1">
      <c r="A40" s="200" t="s">
        <v>248</v>
      </c>
      <c r="B40" s="199">
        <v>8469</v>
      </c>
      <c r="C40" s="195">
        <v>129</v>
      </c>
      <c r="D40" s="195">
        <f t="shared" si="0"/>
        <v>8598</v>
      </c>
      <c r="E40" s="198">
        <f t="shared" si="24"/>
        <v>0.004935723085154139</v>
      </c>
      <c r="F40" s="196">
        <v>8301</v>
      </c>
      <c r="G40" s="195">
        <v>100</v>
      </c>
      <c r="H40" s="195">
        <f t="shared" si="2"/>
        <v>8401</v>
      </c>
      <c r="I40" s="197">
        <f t="shared" si="25"/>
        <v>0.02344958933460295</v>
      </c>
      <c r="J40" s="196">
        <v>86815</v>
      </c>
      <c r="K40" s="195">
        <v>1142</v>
      </c>
      <c r="L40" s="195">
        <f t="shared" si="4"/>
        <v>87957</v>
      </c>
      <c r="M40" s="197">
        <f t="shared" si="26"/>
        <v>0.00445251891777624</v>
      </c>
      <c r="N40" s="196">
        <v>96495</v>
      </c>
      <c r="O40" s="195">
        <v>1646</v>
      </c>
      <c r="P40" s="195">
        <f t="shared" si="6"/>
        <v>98141</v>
      </c>
      <c r="Q40" s="194">
        <f t="shared" si="27"/>
        <v>-0.10376906695468768</v>
      </c>
    </row>
    <row r="41" spans="1:17" s="186" customFormat="1" ht="18" customHeight="1">
      <c r="A41" s="200" t="s">
        <v>249</v>
      </c>
      <c r="B41" s="199">
        <v>8220</v>
      </c>
      <c r="C41" s="195">
        <v>45</v>
      </c>
      <c r="D41" s="195">
        <f t="shared" si="0"/>
        <v>8265</v>
      </c>
      <c r="E41" s="198">
        <f t="shared" si="24"/>
        <v>0.004744562840055706</v>
      </c>
      <c r="F41" s="196">
        <v>8434</v>
      </c>
      <c r="G41" s="195">
        <v>18</v>
      </c>
      <c r="H41" s="195">
        <f t="shared" si="2"/>
        <v>8452</v>
      </c>
      <c r="I41" s="197">
        <f t="shared" si="25"/>
        <v>-0.02212494084240413</v>
      </c>
      <c r="J41" s="196">
        <v>98913</v>
      </c>
      <c r="K41" s="195">
        <v>133</v>
      </c>
      <c r="L41" s="195">
        <f t="shared" si="4"/>
        <v>99046</v>
      </c>
      <c r="M41" s="197">
        <f t="shared" si="26"/>
        <v>0.005013861190468814</v>
      </c>
      <c r="N41" s="196">
        <v>98405</v>
      </c>
      <c r="O41" s="195">
        <v>59</v>
      </c>
      <c r="P41" s="195">
        <f t="shared" si="6"/>
        <v>98464</v>
      </c>
      <c r="Q41" s="194">
        <f t="shared" si="27"/>
        <v>0.005910789730256827</v>
      </c>
    </row>
    <row r="42" spans="1:17" s="186" customFormat="1" ht="18" customHeight="1">
      <c r="A42" s="200" t="s">
        <v>250</v>
      </c>
      <c r="B42" s="199">
        <v>6853</v>
      </c>
      <c r="C42" s="195">
        <v>8</v>
      </c>
      <c r="D42" s="195">
        <f t="shared" si="0"/>
        <v>6861</v>
      </c>
      <c r="E42" s="198">
        <f t="shared" si="24"/>
        <v>0.0039385899147758256</v>
      </c>
      <c r="F42" s="196">
        <v>6822</v>
      </c>
      <c r="G42" s="195">
        <v>93</v>
      </c>
      <c r="H42" s="195">
        <f t="shared" si="2"/>
        <v>6915</v>
      </c>
      <c r="I42" s="197">
        <f t="shared" si="25"/>
        <v>-0.007809110629067195</v>
      </c>
      <c r="J42" s="196">
        <v>90440</v>
      </c>
      <c r="K42" s="195">
        <v>664</v>
      </c>
      <c r="L42" s="195">
        <f t="shared" si="4"/>
        <v>91104</v>
      </c>
      <c r="M42" s="197">
        <f t="shared" si="26"/>
        <v>0.0046118249085926825</v>
      </c>
      <c r="N42" s="196">
        <v>94945</v>
      </c>
      <c r="O42" s="195">
        <v>634</v>
      </c>
      <c r="P42" s="195">
        <f t="shared" si="6"/>
        <v>95579</v>
      </c>
      <c r="Q42" s="194">
        <f t="shared" si="27"/>
        <v>-0.04681990813881709</v>
      </c>
    </row>
    <row r="43" spans="1:17" s="186" customFormat="1" ht="18" customHeight="1">
      <c r="A43" s="200" t="s">
        <v>251</v>
      </c>
      <c r="B43" s="199">
        <v>6598</v>
      </c>
      <c r="C43" s="195">
        <v>9</v>
      </c>
      <c r="D43" s="195">
        <f t="shared" si="0"/>
        <v>6607</v>
      </c>
      <c r="E43" s="198">
        <f t="shared" si="24"/>
        <v>0.003792779998094138</v>
      </c>
      <c r="F43" s="196">
        <v>6723</v>
      </c>
      <c r="G43" s="195">
        <v>69</v>
      </c>
      <c r="H43" s="195">
        <f t="shared" si="2"/>
        <v>6792</v>
      </c>
      <c r="I43" s="197">
        <f t="shared" si="25"/>
        <v>-0.027237926972909277</v>
      </c>
      <c r="J43" s="196">
        <v>72346</v>
      </c>
      <c r="K43" s="195">
        <v>591</v>
      </c>
      <c r="L43" s="195">
        <f t="shared" si="4"/>
        <v>72937</v>
      </c>
      <c r="M43" s="197">
        <f t="shared" si="26"/>
        <v>0.00369218336580199</v>
      </c>
      <c r="N43" s="196">
        <v>64678</v>
      </c>
      <c r="O43" s="195">
        <v>315</v>
      </c>
      <c r="P43" s="195">
        <f t="shared" si="6"/>
        <v>64993</v>
      </c>
      <c r="Q43" s="194">
        <f t="shared" si="27"/>
        <v>0.12222854768975111</v>
      </c>
    </row>
    <row r="44" spans="1:17" s="186" customFormat="1" ht="18" customHeight="1">
      <c r="A44" s="200" t="s">
        <v>252</v>
      </c>
      <c r="B44" s="199">
        <v>6415</v>
      </c>
      <c r="C44" s="195">
        <v>21</v>
      </c>
      <c r="D44" s="195">
        <f t="shared" si="0"/>
        <v>6436</v>
      </c>
      <c r="E44" s="198">
        <f t="shared" si="24"/>
        <v>0.003694616628989537</v>
      </c>
      <c r="F44" s="196">
        <v>6171</v>
      </c>
      <c r="G44" s="195"/>
      <c r="H44" s="195">
        <f t="shared" si="2"/>
        <v>6171</v>
      </c>
      <c r="I44" s="197">
        <f t="shared" si="25"/>
        <v>0.042942796953492124</v>
      </c>
      <c r="J44" s="196">
        <v>68185</v>
      </c>
      <c r="K44" s="195">
        <v>119</v>
      </c>
      <c r="L44" s="195">
        <f t="shared" si="4"/>
        <v>68304</v>
      </c>
      <c r="M44" s="197">
        <f t="shared" si="26"/>
        <v>0.0034576537644506783</v>
      </c>
      <c r="N44" s="196">
        <v>59458</v>
      </c>
      <c r="O44" s="195">
        <v>91</v>
      </c>
      <c r="P44" s="195">
        <f t="shared" si="6"/>
        <v>59549</v>
      </c>
      <c r="Q44" s="194">
        <f t="shared" si="27"/>
        <v>0.1470217803825422</v>
      </c>
    </row>
    <row r="45" spans="1:17" s="186" customFormat="1" ht="18" customHeight="1">
      <c r="A45" s="200" t="s">
        <v>253</v>
      </c>
      <c r="B45" s="199">
        <v>6221</v>
      </c>
      <c r="C45" s="195">
        <v>8</v>
      </c>
      <c r="D45" s="195">
        <f t="shared" si="0"/>
        <v>6229</v>
      </c>
      <c r="E45" s="198">
        <f t="shared" si="24"/>
        <v>0.0035757872874418624</v>
      </c>
      <c r="F45" s="196">
        <v>5793</v>
      </c>
      <c r="G45" s="195">
        <v>4</v>
      </c>
      <c r="H45" s="195">
        <f t="shared" si="2"/>
        <v>5797</v>
      </c>
      <c r="I45" s="197">
        <f t="shared" si="25"/>
        <v>0.0745213041228221</v>
      </c>
      <c r="J45" s="196">
        <v>67362</v>
      </c>
      <c r="K45" s="195">
        <v>482</v>
      </c>
      <c r="L45" s="195">
        <f t="shared" si="4"/>
        <v>67844</v>
      </c>
      <c r="M45" s="197">
        <f t="shared" si="26"/>
        <v>0.0034343678554021994</v>
      </c>
      <c r="N45" s="196">
        <v>69366</v>
      </c>
      <c r="O45" s="195">
        <v>675</v>
      </c>
      <c r="P45" s="195">
        <f t="shared" si="6"/>
        <v>70041</v>
      </c>
      <c r="Q45" s="194">
        <f t="shared" si="27"/>
        <v>-0.03136734198540858</v>
      </c>
    </row>
    <row r="46" spans="1:17" s="186" customFormat="1" ht="18" customHeight="1">
      <c r="A46" s="200" t="s">
        <v>254</v>
      </c>
      <c r="B46" s="199">
        <v>6029</v>
      </c>
      <c r="C46" s="195">
        <v>78</v>
      </c>
      <c r="D46" s="195">
        <f t="shared" si="0"/>
        <v>6107</v>
      </c>
      <c r="E46" s="198">
        <f t="shared" si="24"/>
        <v>0.0035057526030514456</v>
      </c>
      <c r="F46" s="196">
        <v>6349</v>
      </c>
      <c r="G46" s="195">
        <v>230</v>
      </c>
      <c r="H46" s="195">
        <f t="shared" si="2"/>
        <v>6579</v>
      </c>
      <c r="I46" s="197">
        <f t="shared" si="25"/>
        <v>-0.07174342605259154</v>
      </c>
      <c r="J46" s="196">
        <v>75663</v>
      </c>
      <c r="K46" s="195">
        <v>907</v>
      </c>
      <c r="L46" s="195">
        <f t="shared" si="4"/>
        <v>76570</v>
      </c>
      <c r="M46" s="197">
        <f t="shared" si="26"/>
        <v>0.0038760914257435644</v>
      </c>
      <c r="N46" s="196">
        <v>74993</v>
      </c>
      <c r="O46" s="195">
        <v>1589</v>
      </c>
      <c r="P46" s="195">
        <f t="shared" si="6"/>
        <v>76582</v>
      </c>
      <c r="Q46" s="194">
        <f t="shared" si="27"/>
        <v>-0.00015669478467528197</v>
      </c>
    </row>
    <row r="47" spans="1:17" s="186" customFormat="1" ht="18" customHeight="1">
      <c r="A47" s="200" t="s">
        <v>255</v>
      </c>
      <c r="B47" s="199">
        <v>5683</v>
      </c>
      <c r="C47" s="195">
        <v>15</v>
      </c>
      <c r="D47" s="195">
        <f t="shared" si="0"/>
        <v>5698</v>
      </c>
      <c r="E47" s="198">
        <f t="shared" si="24"/>
        <v>0.003270964193906523</v>
      </c>
      <c r="F47" s="196">
        <v>5571</v>
      </c>
      <c r="G47" s="195">
        <v>77</v>
      </c>
      <c r="H47" s="195">
        <f t="shared" si="2"/>
        <v>5648</v>
      </c>
      <c r="I47" s="197">
        <f t="shared" si="25"/>
        <v>0.00885269121813037</v>
      </c>
      <c r="J47" s="196">
        <v>72785</v>
      </c>
      <c r="K47" s="195">
        <v>543</v>
      </c>
      <c r="L47" s="195">
        <f t="shared" si="4"/>
        <v>73328</v>
      </c>
      <c r="M47" s="197">
        <f t="shared" si="26"/>
        <v>0.0037119763884931973</v>
      </c>
      <c r="N47" s="196">
        <v>67998</v>
      </c>
      <c r="O47" s="195">
        <v>562</v>
      </c>
      <c r="P47" s="195">
        <f t="shared" si="6"/>
        <v>68560</v>
      </c>
      <c r="Q47" s="194">
        <f t="shared" si="27"/>
        <v>0.06954492415402558</v>
      </c>
    </row>
    <row r="48" spans="1:17" s="186" customFormat="1" ht="18" customHeight="1">
      <c r="A48" s="200" t="s">
        <v>256</v>
      </c>
      <c r="B48" s="199">
        <v>2708</v>
      </c>
      <c r="C48" s="195">
        <v>2943</v>
      </c>
      <c r="D48" s="195">
        <f t="shared" si="0"/>
        <v>5651</v>
      </c>
      <c r="E48" s="198">
        <f t="shared" si="24"/>
        <v>0.00324398361877251</v>
      </c>
      <c r="F48" s="196">
        <v>1767</v>
      </c>
      <c r="G48" s="195">
        <v>3801</v>
      </c>
      <c r="H48" s="195">
        <f t="shared" si="2"/>
        <v>5568</v>
      </c>
      <c r="I48" s="197">
        <f t="shared" si="25"/>
        <v>0.01490660919540221</v>
      </c>
      <c r="J48" s="196">
        <v>25324</v>
      </c>
      <c r="K48" s="195">
        <v>26469</v>
      </c>
      <c r="L48" s="195">
        <f t="shared" si="4"/>
        <v>51793</v>
      </c>
      <c r="M48" s="197">
        <f t="shared" si="26"/>
        <v>0.0026218414942345103</v>
      </c>
      <c r="N48" s="196">
        <v>19705</v>
      </c>
      <c r="O48" s="195">
        <v>36198</v>
      </c>
      <c r="P48" s="195">
        <f t="shared" si="6"/>
        <v>55903</v>
      </c>
      <c r="Q48" s="194">
        <f t="shared" si="27"/>
        <v>-0.07352020464018028</v>
      </c>
    </row>
    <row r="49" spans="1:17" s="186" customFormat="1" ht="18" customHeight="1">
      <c r="A49" s="454" t="s">
        <v>257</v>
      </c>
      <c r="B49" s="455">
        <v>5341</v>
      </c>
      <c r="C49" s="456">
        <v>24</v>
      </c>
      <c r="D49" s="456">
        <f t="shared" si="0"/>
        <v>5365</v>
      </c>
      <c r="E49" s="457">
        <f t="shared" si="24"/>
        <v>0.00307980394880809</v>
      </c>
      <c r="F49" s="458">
        <v>5631</v>
      </c>
      <c r="G49" s="456">
        <v>21</v>
      </c>
      <c r="H49" s="456">
        <f t="shared" si="2"/>
        <v>5652</v>
      </c>
      <c r="I49" s="459">
        <f t="shared" si="25"/>
        <v>-0.05077848549186126</v>
      </c>
      <c r="J49" s="458">
        <v>67975</v>
      </c>
      <c r="K49" s="456">
        <v>226</v>
      </c>
      <c r="L49" s="456">
        <f t="shared" si="4"/>
        <v>68201</v>
      </c>
      <c r="M49" s="459">
        <f t="shared" si="26"/>
        <v>0.0034524397456854755</v>
      </c>
      <c r="N49" s="458">
        <v>61746</v>
      </c>
      <c r="O49" s="456">
        <v>84</v>
      </c>
      <c r="P49" s="456">
        <f t="shared" si="6"/>
        <v>61830</v>
      </c>
      <c r="Q49" s="460">
        <f t="shared" si="27"/>
        <v>0.10304059518033326</v>
      </c>
    </row>
    <row r="50" spans="1:17" s="186" customFormat="1" ht="18" customHeight="1">
      <c r="A50" s="200" t="s">
        <v>258</v>
      </c>
      <c r="B50" s="199">
        <v>5123</v>
      </c>
      <c r="C50" s="195">
        <v>49</v>
      </c>
      <c r="D50" s="195">
        <f t="shared" si="0"/>
        <v>5172</v>
      </c>
      <c r="E50" s="198">
        <f t="shared" si="24"/>
        <v>0.0029690113743216107</v>
      </c>
      <c r="F50" s="196">
        <v>4834</v>
      </c>
      <c r="G50" s="195">
        <v>44</v>
      </c>
      <c r="H50" s="195">
        <f t="shared" si="2"/>
        <v>4878</v>
      </c>
      <c r="I50" s="197">
        <f t="shared" si="25"/>
        <v>0.06027060270602713</v>
      </c>
      <c r="J50" s="196">
        <v>62672</v>
      </c>
      <c r="K50" s="195">
        <v>896</v>
      </c>
      <c r="L50" s="195">
        <f t="shared" si="4"/>
        <v>63568</v>
      </c>
      <c r="M50" s="197">
        <f t="shared" si="26"/>
        <v>0.0032179101443341636</v>
      </c>
      <c r="N50" s="196">
        <v>58292</v>
      </c>
      <c r="O50" s="195">
        <v>1289</v>
      </c>
      <c r="P50" s="195">
        <f t="shared" si="6"/>
        <v>59581</v>
      </c>
      <c r="Q50" s="194">
        <f t="shared" si="27"/>
        <v>0.06691730585253697</v>
      </c>
    </row>
    <row r="51" spans="1:17" s="186" customFormat="1" ht="18" customHeight="1">
      <c r="A51" s="200" t="s">
        <v>259</v>
      </c>
      <c r="B51" s="199">
        <v>4798</v>
      </c>
      <c r="C51" s="195">
        <v>37</v>
      </c>
      <c r="D51" s="195">
        <f t="shared" si="0"/>
        <v>4835</v>
      </c>
      <c r="E51" s="198">
        <f t="shared" si="24"/>
        <v>0.0027755549100628362</v>
      </c>
      <c r="F51" s="196">
        <v>5953</v>
      </c>
      <c r="G51" s="195">
        <v>9</v>
      </c>
      <c r="H51" s="195">
        <f t="shared" si="2"/>
        <v>5962</v>
      </c>
      <c r="I51" s="197">
        <f t="shared" si="25"/>
        <v>-0.18903052666890308</v>
      </c>
      <c r="J51" s="196">
        <v>60438</v>
      </c>
      <c r="K51" s="195">
        <v>240</v>
      </c>
      <c r="L51" s="195">
        <f t="shared" si="4"/>
        <v>60678</v>
      </c>
      <c r="M51" s="197">
        <f t="shared" si="26"/>
        <v>0.0030716138896600235</v>
      </c>
      <c r="N51" s="196">
        <v>55513</v>
      </c>
      <c r="O51" s="195">
        <v>213</v>
      </c>
      <c r="P51" s="195">
        <f t="shared" si="6"/>
        <v>55726</v>
      </c>
      <c r="Q51" s="194">
        <f t="shared" si="27"/>
        <v>0.08886336718946275</v>
      </c>
    </row>
    <row r="52" spans="1:17" s="186" customFormat="1" ht="18" customHeight="1">
      <c r="A52" s="200" t="s">
        <v>260</v>
      </c>
      <c r="B52" s="199">
        <v>3928</v>
      </c>
      <c r="C52" s="195">
        <v>454</v>
      </c>
      <c r="D52" s="195">
        <f t="shared" si="0"/>
        <v>4382</v>
      </c>
      <c r="E52" s="198">
        <f t="shared" si="24"/>
        <v>0.0025155080901541568</v>
      </c>
      <c r="F52" s="196">
        <v>2690</v>
      </c>
      <c r="G52" s="195">
        <v>395</v>
      </c>
      <c r="H52" s="195">
        <f t="shared" si="2"/>
        <v>3085</v>
      </c>
      <c r="I52" s="197">
        <f t="shared" si="25"/>
        <v>0.42042139384116695</v>
      </c>
      <c r="J52" s="196">
        <v>46805</v>
      </c>
      <c r="K52" s="195">
        <v>6629</v>
      </c>
      <c r="L52" s="195">
        <f t="shared" si="4"/>
        <v>53434</v>
      </c>
      <c r="M52" s="197">
        <f t="shared" si="26"/>
        <v>0.0027049114436878885</v>
      </c>
      <c r="N52" s="196">
        <v>32200</v>
      </c>
      <c r="O52" s="195">
        <v>7173</v>
      </c>
      <c r="P52" s="195">
        <f t="shared" si="6"/>
        <v>39373</v>
      </c>
      <c r="Q52" s="194">
        <f t="shared" si="27"/>
        <v>0.35712290148071024</v>
      </c>
    </row>
    <row r="53" spans="1:17" s="186" customFormat="1" ht="18" customHeight="1">
      <c r="A53" s="200" t="s">
        <v>261</v>
      </c>
      <c r="B53" s="199">
        <v>3409</v>
      </c>
      <c r="C53" s="195">
        <v>69</v>
      </c>
      <c r="D53" s="195">
        <f t="shared" si="0"/>
        <v>3478</v>
      </c>
      <c r="E53" s="198">
        <f t="shared" si="24"/>
        <v>0.0019965625599169686</v>
      </c>
      <c r="F53" s="196">
        <v>1951</v>
      </c>
      <c r="G53" s="195">
        <v>2781</v>
      </c>
      <c r="H53" s="195">
        <f t="shared" si="2"/>
        <v>4732</v>
      </c>
      <c r="I53" s="197">
        <f t="shared" si="25"/>
        <v>-0.26500422654268807</v>
      </c>
      <c r="J53" s="196">
        <v>31428</v>
      </c>
      <c r="K53" s="195">
        <v>16430</v>
      </c>
      <c r="L53" s="195">
        <f t="shared" si="4"/>
        <v>47858</v>
      </c>
      <c r="M53" s="197">
        <f t="shared" si="26"/>
        <v>0.002422645728787195</v>
      </c>
      <c r="N53" s="196">
        <v>19417</v>
      </c>
      <c r="O53" s="195">
        <v>38718</v>
      </c>
      <c r="P53" s="195">
        <f t="shared" si="6"/>
        <v>58135</v>
      </c>
      <c r="Q53" s="194">
        <f t="shared" si="27"/>
        <v>-0.17677818869871853</v>
      </c>
    </row>
    <row r="54" spans="1:17" s="186" customFormat="1" ht="18" customHeight="1">
      <c r="A54" s="454" t="s">
        <v>262</v>
      </c>
      <c r="B54" s="455">
        <v>3116</v>
      </c>
      <c r="C54" s="456">
        <v>163</v>
      </c>
      <c r="D54" s="456">
        <f t="shared" si="0"/>
        <v>3279</v>
      </c>
      <c r="E54" s="457">
        <f t="shared" si="24"/>
        <v>0.0018823256566899771</v>
      </c>
      <c r="F54" s="458">
        <v>2852</v>
      </c>
      <c r="G54" s="456">
        <v>8</v>
      </c>
      <c r="H54" s="456">
        <f t="shared" si="2"/>
        <v>2860</v>
      </c>
      <c r="I54" s="459">
        <f t="shared" si="25"/>
        <v>0.1465034965034966</v>
      </c>
      <c r="J54" s="458">
        <v>35475</v>
      </c>
      <c r="K54" s="456">
        <v>1065</v>
      </c>
      <c r="L54" s="456">
        <f t="shared" si="4"/>
        <v>36540</v>
      </c>
      <c r="M54" s="459">
        <f t="shared" si="26"/>
        <v>0.0018497111231117911</v>
      </c>
      <c r="N54" s="458">
        <v>34835</v>
      </c>
      <c r="O54" s="456">
        <v>146</v>
      </c>
      <c r="P54" s="456">
        <f t="shared" si="6"/>
        <v>34981</v>
      </c>
      <c r="Q54" s="460">
        <f t="shared" si="27"/>
        <v>0.04456705068465738</v>
      </c>
    </row>
    <row r="55" spans="1:17" s="186" customFormat="1" ht="18" customHeight="1">
      <c r="A55" s="200" t="s">
        <v>263</v>
      </c>
      <c r="B55" s="199">
        <v>2864</v>
      </c>
      <c r="C55" s="195">
        <v>18</v>
      </c>
      <c r="D55" s="195">
        <f t="shared" si="0"/>
        <v>2882</v>
      </c>
      <c r="E55" s="198">
        <f t="shared" si="24"/>
        <v>0.0016544259050260792</v>
      </c>
      <c r="F55" s="196">
        <v>2500</v>
      </c>
      <c r="G55" s="195">
        <v>5</v>
      </c>
      <c r="H55" s="195">
        <f t="shared" si="2"/>
        <v>2505</v>
      </c>
      <c r="I55" s="197">
        <f t="shared" si="25"/>
        <v>0.15049900199600796</v>
      </c>
      <c r="J55" s="196">
        <v>33778</v>
      </c>
      <c r="K55" s="195">
        <v>425</v>
      </c>
      <c r="L55" s="195">
        <f t="shared" si="4"/>
        <v>34203</v>
      </c>
      <c r="M55" s="197">
        <f t="shared" si="26"/>
        <v>0.0017314085808372358</v>
      </c>
      <c r="N55" s="196">
        <v>31302</v>
      </c>
      <c r="O55" s="195">
        <v>38</v>
      </c>
      <c r="P55" s="195">
        <f t="shared" si="6"/>
        <v>31340</v>
      </c>
      <c r="Q55" s="194">
        <f t="shared" si="27"/>
        <v>0.09135290363752402</v>
      </c>
    </row>
    <row r="56" spans="1:17" s="186" customFormat="1" ht="18" customHeight="1">
      <c r="A56" s="200" t="s">
        <v>264</v>
      </c>
      <c r="B56" s="199">
        <v>1664</v>
      </c>
      <c r="C56" s="195">
        <v>875</v>
      </c>
      <c r="D56" s="195">
        <f t="shared" si="0"/>
        <v>2539</v>
      </c>
      <c r="E56" s="198">
        <f t="shared" si="24"/>
        <v>0.0014575251120267922</v>
      </c>
      <c r="F56" s="196">
        <v>1537</v>
      </c>
      <c r="G56" s="195">
        <v>822</v>
      </c>
      <c r="H56" s="195">
        <f t="shared" si="2"/>
        <v>2359</v>
      </c>
      <c r="I56" s="197">
        <f t="shared" si="25"/>
        <v>0.07630351844001693</v>
      </c>
      <c r="J56" s="196">
        <v>19074</v>
      </c>
      <c r="K56" s="195">
        <v>16257</v>
      </c>
      <c r="L56" s="195">
        <f t="shared" si="4"/>
        <v>35331</v>
      </c>
      <c r="M56" s="197">
        <f t="shared" si="26"/>
        <v>0.0017885096795474192</v>
      </c>
      <c r="N56" s="196">
        <v>19091</v>
      </c>
      <c r="O56" s="195">
        <v>17130</v>
      </c>
      <c r="P56" s="195">
        <f t="shared" si="6"/>
        <v>36221</v>
      </c>
      <c r="Q56" s="194">
        <f t="shared" si="27"/>
        <v>-0.02457138124292535</v>
      </c>
    </row>
    <row r="57" spans="1:17" s="186" customFormat="1" ht="18" customHeight="1">
      <c r="A57" s="200" t="s">
        <v>265</v>
      </c>
      <c r="B57" s="199">
        <v>2347</v>
      </c>
      <c r="C57" s="195">
        <v>25</v>
      </c>
      <c r="D57" s="195">
        <f t="shared" si="0"/>
        <v>2372</v>
      </c>
      <c r="E57" s="198">
        <f t="shared" si="24"/>
        <v>0.001361657962082533</v>
      </c>
      <c r="F57" s="196">
        <v>2197</v>
      </c>
      <c r="G57" s="195">
        <v>9</v>
      </c>
      <c r="H57" s="195">
        <f t="shared" si="2"/>
        <v>2206</v>
      </c>
      <c r="I57" s="197">
        <f t="shared" si="25"/>
        <v>0.07524932003626472</v>
      </c>
      <c r="J57" s="196">
        <v>37157</v>
      </c>
      <c r="K57" s="195">
        <v>537</v>
      </c>
      <c r="L57" s="195">
        <f t="shared" si="4"/>
        <v>37694</v>
      </c>
      <c r="M57" s="197">
        <f t="shared" si="26"/>
        <v>0.0019081283818986278</v>
      </c>
      <c r="N57" s="196">
        <v>36836</v>
      </c>
      <c r="O57" s="195">
        <v>214</v>
      </c>
      <c r="P57" s="195">
        <f t="shared" si="6"/>
        <v>37050</v>
      </c>
      <c r="Q57" s="194">
        <f t="shared" si="27"/>
        <v>0.017381916329284763</v>
      </c>
    </row>
    <row r="58" spans="1:17" s="186" customFormat="1" ht="18" customHeight="1">
      <c r="A58" s="200" t="s">
        <v>266</v>
      </c>
      <c r="B58" s="199">
        <v>966</v>
      </c>
      <c r="C58" s="195">
        <v>116</v>
      </c>
      <c r="D58" s="195">
        <f t="shared" si="0"/>
        <v>1082</v>
      </c>
      <c r="E58" s="198">
        <f t="shared" si="24"/>
        <v>0.0006211272828723865</v>
      </c>
      <c r="F58" s="196">
        <v>2130</v>
      </c>
      <c r="G58" s="195">
        <v>15</v>
      </c>
      <c r="H58" s="195">
        <f t="shared" si="2"/>
        <v>2145</v>
      </c>
      <c r="I58" s="197">
        <f t="shared" si="25"/>
        <v>-0.4955710955710956</v>
      </c>
      <c r="J58" s="196">
        <v>12676</v>
      </c>
      <c r="K58" s="195">
        <v>281</v>
      </c>
      <c r="L58" s="195">
        <f t="shared" si="4"/>
        <v>12957</v>
      </c>
      <c r="M58" s="197">
        <f t="shared" si="26"/>
        <v>0.0006559033120459627</v>
      </c>
      <c r="N58" s="196">
        <v>22874</v>
      </c>
      <c r="O58" s="195">
        <v>231</v>
      </c>
      <c r="P58" s="195">
        <f t="shared" si="6"/>
        <v>23105</v>
      </c>
      <c r="Q58" s="194">
        <f t="shared" si="27"/>
        <v>-0.4392122917117507</v>
      </c>
    </row>
    <row r="59" spans="1:17" s="186" customFormat="1" ht="18" customHeight="1" thickBot="1">
      <c r="A59" s="193" t="s">
        <v>267</v>
      </c>
      <c r="B59" s="192">
        <v>171989</v>
      </c>
      <c r="C59" s="188">
        <v>44134</v>
      </c>
      <c r="D59" s="188">
        <f t="shared" si="0"/>
        <v>216123</v>
      </c>
      <c r="E59" s="191">
        <f t="shared" si="24"/>
        <v>0.12406644339762364</v>
      </c>
      <c r="F59" s="189">
        <v>165662</v>
      </c>
      <c r="G59" s="188">
        <v>42901</v>
      </c>
      <c r="H59" s="188">
        <f t="shared" si="2"/>
        <v>208563</v>
      </c>
      <c r="I59" s="190">
        <f t="shared" si="25"/>
        <v>0.03624804016052696</v>
      </c>
      <c r="J59" s="189">
        <v>1860461</v>
      </c>
      <c r="K59" s="188">
        <v>464522</v>
      </c>
      <c r="L59" s="188">
        <f t="shared" si="4"/>
        <v>2324983</v>
      </c>
      <c r="M59" s="190">
        <f t="shared" si="26"/>
        <v>0.11769422321143463</v>
      </c>
      <c r="N59" s="189">
        <v>1647663</v>
      </c>
      <c r="O59" s="188">
        <v>410468</v>
      </c>
      <c r="P59" s="188">
        <f t="shared" si="6"/>
        <v>2058131</v>
      </c>
      <c r="Q59" s="187">
        <f t="shared" si="27"/>
        <v>0.1296574416302947</v>
      </c>
    </row>
    <row r="60" ht="15" thickTop="1">
      <c r="A60" s="120" t="s">
        <v>48</v>
      </c>
    </row>
    <row r="61" ht="14.25" customHeight="1">
      <c r="A61" s="94" t="s">
        <v>47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60:Q65536 I60:I65536 I3 Q3">
    <cfRule type="cellIs" priority="2" dxfId="93" operator="lessThan" stopIfTrue="1">
      <formula>0</formula>
    </cfRule>
  </conditionalFormatting>
  <conditionalFormatting sqref="Q8:Q59 I8:I5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Diciembre  2013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2014-02-12T21:37:17Z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AEVVZYF6TF2M-634-538</vt:lpwstr>
  </property>
  <property fmtid="{D5CDD505-2E9C-101B-9397-08002B2CF9AE}" pid="3" name="_dlc_DocIdItemGuid">
    <vt:lpwstr>f225de24-af25-4f9b-a6c2-aded08dcde38</vt:lpwstr>
  </property>
  <property fmtid="{D5CDD505-2E9C-101B-9397-08002B2CF9AE}" pid="4" name="_dlc_DocIdUrl">
    <vt:lpwstr>http://www.aerocivil.gov.co/AAeronautica/Estadisticas/TAereo/EOperacionales/BolPubAnte/_layouts/DocIdRedir.aspx?ID=AEVVZYF6TF2M-634-538, AEVVZYF6TF2M-634-538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129.000000000000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2013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